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4000" windowHeight="9135"/>
  </bookViews>
  <sheets>
    <sheet name="Contents" sheetId="3" r:id="rId1"/>
    <sheet name="A" sheetId="1" r:id="rId2"/>
    <sheet name="B" sheetId="4" r:id="rId3"/>
    <sheet name="C" sheetId="6" r:id="rId4"/>
    <sheet name="D" sheetId="7" r:id="rId5"/>
    <sheet name="ALMPs" sheetId="15" r:id="rId6"/>
    <sheet name="ANNUAL" sheetId="17" r:id="rId7"/>
    <sheet name="Q Graphs " sheetId="16" r:id="rId8"/>
  </sheets>
  <externalReferences>
    <externalReference r:id="rId9"/>
  </externalReferences>
  <definedNames>
    <definedName name="_xlnm.Print_Area" localSheetId="1">A!$A$1:$AJ$58</definedName>
    <definedName name="_xlnm.Print_Area" localSheetId="2">B!$A$1:$AN$6</definedName>
    <definedName name="_xlnm.Print_Area" localSheetId="3">'C'!$A$1:$AN$26</definedName>
    <definedName name="_xlnm.Print_Area" localSheetId="4">D!$A$1:$AN$5</definedName>
    <definedName name="_xlnm.Print_Titles" localSheetId="1">A!$A:$A</definedName>
    <definedName name="_xlnm.Print_Titles" localSheetId="2">B!$A:$A</definedName>
    <definedName name="_xlnm.Print_Titles" localSheetId="3">'C'!$A:$A</definedName>
    <definedName name="_xlnm.Print_Titles" localSheetId="4">D!$A:$A</definedName>
  </definedNames>
  <calcPr calcId="152511"/>
</workbook>
</file>

<file path=xl/calcChain.xml><?xml version="1.0" encoding="utf-8"?>
<calcChain xmlns="http://schemas.openxmlformats.org/spreadsheetml/2006/main">
  <c r="AA30" i="1" l="1"/>
  <c r="AE30" i="1"/>
  <c r="P28" i="15" l="1"/>
  <c r="O28" i="15"/>
  <c r="L28" i="15"/>
  <c r="K28" i="15"/>
  <c r="J28" i="15"/>
  <c r="I28" i="15"/>
  <c r="H28" i="15"/>
  <c r="G28" i="15"/>
  <c r="F15" i="15"/>
  <c r="F28" i="15" s="1"/>
  <c r="AE42" i="1" l="1"/>
  <c r="AE40" i="1"/>
  <c r="AE38" i="1"/>
  <c r="AJ34" i="1" l="1"/>
  <c r="AJ13" i="1"/>
  <c r="R3" i="1"/>
  <c r="R5" i="1"/>
  <c r="R8" i="1"/>
  <c r="R10" i="1"/>
  <c r="R13" i="1"/>
  <c r="R19" i="1"/>
  <c r="R20" i="1"/>
  <c r="R23" i="1"/>
  <c r="R25" i="1" s="1"/>
  <c r="R26" i="1"/>
  <c r="R27" i="1"/>
  <c r="R30" i="1"/>
  <c r="R31" i="1"/>
  <c r="R38" i="1"/>
  <c r="R40" i="1"/>
  <c r="R42" i="1"/>
  <c r="AJ10" i="1"/>
  <c r="AJ8" i="1" l="1"/>
  <c r="T10" i="1"/>
  <c r="U10" i="1"/>
  <c r="V10" i="1"/>
  <c r="W10" i="1"/>
  <c r="X10" i="1"/>
  <c r="Y10" i="1"/>
  <c r="Z10" i="1"/>
  <c r="AA10" i="1"/>
  <c r="AB10" i="1"/>
  <c r="AC10" i="1"/>
  <c r="AD10" i="1"/>
  <c r="AE10" i="1"/>
  <c r="AF10" i="1"/>
  <c r="AG10" i="1"/>
  <c r="AH10" i="1"/>
  <c r="AI10" i="1"/>
  <c r="AJ31" i="1" l="1"/>
  <c r="AJ30" i="1"/>
  <c r="AJ42" i="1" l="1"/>
  <c r="AJ40" i="1"/>
  <c r="AJ38" i="1"/>
  <c r="AJ27" i="1"/>
  <c r="AJ26" i="1"/>
  <c r="AJ25" i="1"/>
  <c r="AJ3" i="1"/>
  <c r="AI34" i="1" l="1"/>
  <c r="AI31" i="1" l="1"/>
  <c r="AI30" i="1"/>
  <c r="AI42" i="1" l="1"/>
  <c r="AI40" i="1"/>
  <c r="AI38" i="1"/>
  <c r="AI27" i="1"/>
  <c r="AI26" i="1"/>
  <c r="AI23" i="1"/>
  <c r="AI25" i="1" s="1"/>
  <c r="AI13" i="1" l="1"/>
  <c r="AI8" i="1"/>
  <c r="AH34" i="1" l="1"/>
  <c r="AH8" i="1"/>
  <c r="T40" i="16" l="1"/>
  <c r="T41" i="16"/>
  <c r="T42" i="16"/>
  <c r="U40" i="16"/>
  <c r="U41" i="16"/>
  <c r="U42" i="16"/>
  <c r="AL2" i="7" l="1"/>
  <c r="AL3" i="7"/>
  <c r="AL16" i="6"/>
  <c r="AL17" i="6"/>
  <c r="AL18" i="6"/>
  <c r="AL14" i="6"/>
  <c r="AK13" i="6"/>
  <c r="AL13" i="6"/>
  <c r="AK11" i="6"/>
  <c r="AL11" i="6"/>
  <c r="AL9" i="6"/>
  <c r="AH17" i="1"/>
  <c r="AH18" i="1"/>
  <c r="AH19" i="1"/>
  <c r="AH20" i="1"/>
  <c r="AH21" i="1"/>
  <c r="AH22" i="1"/>
  <c r="AH2" i="1"/>
  <c r="AH23" i="1" l="1"/>
  <c r="AH25" i="1" s="1"/>
  <c r="AH31" i="1"/>
  <c r="AI3" i="1"/>
  <c r="AH26" i="1"/>
  <c r="AH27" i="1"/>
  <c r="AG34" i="1"/>
  <c r="AF34" i="1"/>
  <c r="AE34" i="1"/>
  <c r="AD34" i="1"/>
  <c r="W34" i="1"/>
  <c r="X34" i="1"/>
  <c r="Y34" i="1"/>
  <c r="Z34" i="1"/>
  <c r="AA34" i="1"/>
  <c r="AB34" i="1"/>
  <c r="AC34" i="1"/>
  <c r="AG37" i="1"/>
  <c r="W38" i="1"/>
  <c r="X38" i="1"/>
  <c r="Y38" i="1"/>
  <c r="Z38" i="1"/>
  <c r="AA38" i="1"/>
  <c r="AB38" i="1"/>
  <c r="AC38" i="1"/>
  <c r="AD38" i="1"/>
  <c r="AF38" i="1"/>
  <c r="AG39" i="1"/>
  <c r="W40" i="1"/>
  <c r="X40" i="1"/>
  <c r="Y40" i="1"/>
  <c r="Z40" i="1"/>
  <c r="AA40" i="1"/>
  <c r="AB40" i="1"/>
  <c r="AC40" i="1"/>
  <c r="AD40" i="1"/>
  <c r="AF40" i="1"/>
  <c r="AG41" i="1"/>
  <c r="W42" i="1"/>
  <c r="X42" i="1"/>
  <c r="Y42" i="1"/>
  <c r="Z42" i="1"/>
  <c r="AA42" i="1"/>
  <c r="AB42" i="1"/>
  <c r="AC42" i="1"/>
  <c r="AD42" i="1"/>
  <c r="AF42" i="1"/>
  <c r="AG40" i="1" l="1"/>
  <c r="AH40" i="1"/>
  <c r="AG38" i="1"/>
  <c r="AH38" i="1"/>
  <c r="AG42" i="1"/>
  <c r="AH42" i="1"/>
  <c r="P5" i="1" l="1"/>
  <c r="Q5" i="1"/>
  <c r="L5" i="1"/>
  <c r="M5" i="1"/>
  <c r="O5" i="1"/>
  <c r="I5" i="1"/>
  <c r="J5" i="1"/>
  <c r="K5" i="1"/>
  <c r="F5" i="1"/>
  <c r="G5" i="1"/>
  <c r="H5" i="1"/>
  <c r="D5" i="1"/>
  <c r="E5" i="1"/>
  <c r="C5" i="1"/>
  <c r="B5" i="1"/>
  <c r="AG29" i="1" l="1"/>
  <c r="AG30" i="1" l="1"/>
  <c r="AH30" i="1"/>
  <c r="AK2" i="7"/>
  <c r="AK3" i="7"/>
  <c r="AG17" i="1"/>
  <c r="AG18" i="1"/>
  <c r="AG19" i="1"/>
  <c r="AG20" i="1"/>
  <c r="AG21" i="1"/>
  <c r="AG22" i="1"/>
  <c r="AG15" i="1"/>
  <c r="AA13" i="1"/>
  <c r="AE3" i="1"/>
  <c r="AF3" i="1"/>
  <c r="AG2" i="1"/>
  <c r="AG23" i="1" l="1"/>
  <c r="AH3" i="1"/>
  <c r="AF13" i="1"/>
  <c r="AG26" i="1"/>
  <c r="AG31" i="1"/>
  <c r="AG3" i="1"/>
  <c r="AG27" i="1"/>
  <c r="AG8" i="1"/>
  <c r="AE8" i="1" l="1"/>
  <c r="W8" i="1"/>
  <c r="W13" i="1"/>
  <c r="P8" i="1"/>
  <c r="AE13" i="1"/>
  <c r="S13" i="1"/>
  <c r="O13" i="1"/>
  <c r="O19" i="1"/>
  <c r="O20" i="1"/>
  <c r="O27" i="1" s="1"/>
  <c r="O26" i="1"/>
  <c r="O30" i="1"/>
  <c r="O31" i="1"/>
  <c r="O8" i="1"/>
  <c r="Q8" i="1"/>
  <c r="T8" i="1"/>
  <c r="U8" i="1"/>
  <c r="V8" i="1"/>
  <c r="X8" i="1"/>
  <c r="Y8" i="1"/>
  <c r="Z8" i="1"/>
  <c r="AA8" i="1"/>
  <c r="AB8" i="1"/>
  <c r="AC8" i="1"/>
  <c r="AD8" i="1"/>
  <c r="O10" i="1"/>
  <c r="P10" i="1"/>
  <c r="Q10" i="1"/>
  <c r="P13" i="1"/>
  <c r="Q13" i="1"/>
  <c r="T13" i="1"/>
  <c r="U13" i="1"/>
  <c r="V13" i="1"/>
  <c r="X13" i="1"/>
  <c r="Y13" i="1"/>
  <c r="Z13" i="1"/>
  <c r="AB13" i="1"/>
  <c r="AC13" i="1"/>
  <c r="AD13" i="1"/>
  <c r="P19" i="1"/>
  <c r="Q19" i="1"/>
  <c r="S19" i="1"/>
  <c r="T19" i="1"/>
  <c r="U19" i="1"/>
  <c r="V19" i="1"/>
  <c r="W19" i="1"/>
  <c r="X19" i="1"/>
  <c r="Y19" i="1"/>
  <c r="Z19" i="1"/>
  <c r="AA19" i="1"/>
  <c r="P20" i="1"/>
  <c r="P27" i="1" s="1"/>
  <c r="Q20" i="1"/>
  <c r="Q23" i="1" s="1"/>
  <c r="Q25" i="1" s="1"/>
  <c r="S20" i="1"/>
  <c r="S23" i="1" s="1"/>
  <c r="S25" i="1" s="1"/>
  <c r="T20" i="1"/>
  <c r="U20" i="1"/>
  <c r="U27" i="1" s="1"/>
  <c r="V20" i="1"/>
  <c r="V27" i="1" s="1"/>
  <c r="W20" i="1"/>
  <c r="W23" i="1" s="1"/>
  <c r="X20" i="1"/>
  <c r="X23" i="1" s="1"/>
  <c r="X25" i="1" s="1"/>
  <c r="Y20" i="1"/>
  <c r="Y27" i="1" s="1"/>
  <c r="Z20" i="1"/>
  <c r="Z23" i="1" s="1"/>
  <c r="Z25" i="1" s="1"/>
  <c r="AA20" i="1"/>
  <c r="AA23" i="1" s="1"/>
  <c r="AA25" i="1" s="1"/>
  <c r="AB20" i="1"/>
  <c r="AB27" i="1" s="1"/>
  <c r="AC20" i="1"/>
  <c r="AC23" i="1" s="1"/>
  <c r="AC25" i="1" s="1"/>
  <c r="AE23" i="1"/>
  <c r="AE25" i="1" s="1"/>
  <c r="AD25" i="1"/>
  <c r="P26" i="1"/>
  <c r="Q26" i="1"/>
  <c r="S26" i="1"/>
  <c r="T26" i="1"/>
  <c r="U26" i="1"/>
  <c r="V26" i="1"/>
  <c r="W26" i="1"/>
  <c r="X26" i="1"/>
  <c r="Y26" i="1"/>
  <c r="Z26" i="1"/>
  <c r="AA26" i="1"/>
  <c r="AB26" i="1"/>
  <c r="AC26" i="1"/>
  <c r="AD26" i="1"/>
  <c r="AE26" i="1"/>
  <c r="AD27" i="1"/>
  <c r="AE27" i="1"/>
  <c r="AF8" i="1"/>
  <c r="AC27" i="1" l="1"/>
  <c r="P23" i="1"/>
  <c r="P25" i="1" s="1"/>
  <c r="AA27" i="1"/>
  <c r="S27" i="1"/>
  <c r="O23" i="1"/>
  <c r="O25" i="1" s="1"/>
  <c r="Z27" i="1"/>
  <c r="X27" i="1"/>
  <c r="U23" i="1"/>
  <c r="U25" i="1" s="1"/>
  <c r="W25" i="1"/>
  <c r="W27" i="1"/>
  <c r="T27" i="1"/>
  <c r="Q27" i="1"/>
  <c r="AB23" i="1"/>
  <c r="AB25" i="1" s="1"/>
  <c r="Y23" i="1"/>
  <c r="Y25" i="1" s="1"/>
  <c r="V23" i="1"/>
  <c r="V25" i="1" s="1"/>
  <c r="T23" i="1"/>
  <c r="T25" i="1" s="1"/>
  <c r="AA31" i="1" l="1"/>
  <c r="AB31" i="1"/>
  <c r="AC31" i="1"/>
  <c r="AD31" i="1"/>
  <c r="AE31" i="1"/>
  <c r="AF31" i="1"/>
  <c r="AB30" i="1"/>
  <c r="AC30" i="1"/>
  <c r="AD30" i="1"/>
  <c r="AF30" i="1"/>
  <c r="AF27" i="1"/>
  <c r="AF26" i="1"/>
  <c r="AF23" i="1"/>
  <c r="AF25" i="1" s="1"/>
  <c r="AG3" i="7" l="1"/>
  <c r="AH2" i="7"/>
  <c r="AC3" i="7"/>
  <c r="AC2" i="7"/>
  <c r="X3" i="7"/>
  <c r="X2" i="7"/>
  <c r="S3" i="7"/>
  <c r="S2" i="7"/>
  <c r="N3" i="7"/>
  <c r="N2" i="7"/>
  <c r="AH16" i="6"/>
  <c r="AH5" i="6"/>
  <c r="AH6" i="6"/>
  <c r="AH9" i="6"/>
  <c r="AH11" i="6"/>
  <c r="AH13" i="6"/>
  <c r="AH17" i="6"/>
  <c r="AH18" i="6"/>
  <c r="AH21" i="6"/>
  <c r="AH22" i="6"/>
  <c r="AH23" i="6"/>
  <c r="AH24" i="6"/>
  <c r="AH20" i="6"/>
  <c r="AG14" i="6"/>
  <c r="AG12" i="6"/>
  <c r="AG10" i="6"/>
  <c r="AH4" i="6"/>
  <c r="AH3" i="6"/>
  <c r="AC4" i="6"/>
  <c r="AC5" i="6"/>
  <c r="AC6" i="6"/>
  <c r="AC7" i="6"/>
  <c r="AC9" i="6"/>
  <c r="AC11" i="6"/>
  <c r="AC13" i="6"/>
  <c r="AC16" i="6"/>
  <c r="AC17" i="6"/>
  <c r="AC18" i="6"/>
  <c r="AC21" i="6"/>
  <c r="AC22" i="6"/>
  <c r="AC23" i="6"/>
  <c r="AC24" i="6"/>
  <c r="AC20" i="6"/>
  <c r="AC3" i="6"/>
  <c r="X4" i="6"/>
  <c r="X5" i="6"/>
  <c r="X6" i="6"/>
  <c r="X7" i="6"/>
  <c r="X9" i="6"/>
  <c r="X11" i="6"/>
  <c r="X13" i="6"/>
  <c r="X16" i="6"/>
  <c r="X17" i="6"/>
  <c r="X18" i="6"/>
  <c r="X21" i="6"/>
  <c r="X22" i="6"/>
  <c r="X23" i="6"/>
  <c r="X24" i="6"/>
  <c r="X20" i="6"/>
  <c r="X3" i="6"/>
  <c r="S4" i="6"/>
  <c r="S5" i="6"/>
  <c r="S6" i="6"/>
  <c r="S7" i="6"/>
  <c r="S9" i="6"/>
  <c r="S11" i="6"/>
  <c r="S13" i="6"/>
  <c r="S16" i="6"/>
  <c r="S17" i="6"/>
  <c r="S18" i="6"/>
  <c r="S21" i="6"/>
  <c r="S22" i="6"/>
  <c r="S23" i="6"/>
  <c r="S24" i="6"/>
  <c r="S20" i="6"/>
  <c r="S3" i="6"/>
  <c r="N4" i="6"/>
  <c r="N5" i="6"/>
  <c r="N6" i="6"/>
  <c r="N7" i="6"/>
  <c r="N9" i="6"/>
  <c r="N11" i="6"/>
  <c r="N13" i="6"/>
  <c r="N16" i="6"/>
  <c r="N17" i="6"/>
  <c r="N18" i="6"/>
  <c r="N21" i="6"/>
  <c r="N22" i="6"/>
  <c r="N23" i="6"/>
  <c r="N24" i="6"/>
  <c r="N20" i="6"/>
  <c r="N3" i="6"/>
  <c r="S2" i="4"/>
  <c r="N2" i="4"/>
  <c r="X2" i="4"/>
  <c r="AC2" i="4"/>
  <c r="AH2" i="4"/>
  <c r="AD3" i="1"/>
  <c r="W31" i="1"/>
  <c r="AH14" i="6" l="1"/>
  <c r="AH12" i="6"/>
  <c r="AH10" i="6"/>
  <c r="N7" i="1" l="1"/>
  <c r="N12" i="1"/>
  <c r="N15" i="1"/>
  <c r="N17" i="1"/>
  <c r="N18" i="1"/>
  <c r="N21" i="1"/>
  <c r="N22" i="1"/>
  <c r="N29" i="1"/>
  <c r="N37" i="1"/>
  <c r="N39" i="1"/>
  <c r="N41" i="1"/>
  <c r="N2" i="1"/>
  <c r="N5" i="1" l="1"/>
  <c r="Y14" i="6"/>
  <c r="Z14" i="6"/>
  <c r="AA14" i="6"/>
  <c r="AB14" i="6"/>
  <c r="AD14" i="6"/>
  <c r="AE14" i="6"/>
  <c r="AF14" i="6"/>
  <c r="L14" i="6"/>
  <c r="M14" i="6"/>
  <c r="O14" i="6"/>
  <c r="P14" i="6"/>
  <c r="Q14" i="6"/>
  <c r="R14" i="6"/>
  <c r="T14" i="6"/>
  <c r="U14" i="6"/>
  <c r="V14" i="6"/>
  <c r="W14" i="6"/>
  <c r="K14" i="6"/>
  <c r="AE12" i="6"/>
  <c r="AF12" i="6"/>
  <c r="O12" i="6"/>
  <c r="P12" i="6"/>
  <c r="Q12" i="6"/>
  <c r="R12" i="6"/>
  <c r="T12" i="6"/>
  <c r="U12" i="6"/>
  <c r="V12" i="6"/>
  <c r="W12" i="6"/>
  <c r="Y12" i="6"/>
  <c r="Z12" i="6"/>
  <c r="AA12" i="6"/>
  <c r="AB12" i="6"/>
  <c r="AD12" i="6"/>
  <c r="AD10" i="6"/>
  <c r="AE10" i="6"/>
  <c r="AF10" i="6"/>
  <c r="T10" i="6"/>
  <c r="U10" i="6"/>
  <c r="V10" i="6"/>
  <c r="W10" i="6"/>
  <c r="Y10" i="6"/>
  <c r="Z10" i="6"/>
  <c r="AA10" i="6"/>
  <c r="AB10" i="6"/>
  <c r="L10" i="6"/>
  <c r="M10" i="6"/>
  <c r="O10" i="6"/>
  <c r="P10" i="6"/>
  <c r="Q10" i="6"/>
  <c r="R10" i="6"/>
  <c r="K10" i="6"/>
  <c r="N10" i="6" l="1"/>
  <c r="N14" i="6"/>
  <c r="X14" i="6"/>
  <c r="S14" i="6"/>
  <c r="S10" i="6"/>
  <c r="AC10" i="6"/>
  <c r="X10" i="6"/>
  <c r="AC12" i="6"/>
  <c r="X12" i="6"/>
  <c r="S12" i="6"/>
  <c r="AC14" i="6"/>
  <c r="B19" i="1"/>
  <c r="J20" i="1" l="1"/>
  <c r="K20" i="1"/>
  <c r="K23" i="1" s="1"/>
  <c r="L20" i="1"/>
  <c r="L23" i="1" s="1"/>
  <c r="M20" i="1"/>
  <c r="M23" i="1" s="1"/>
  <c r="C20" i="1"/>
  <c r="C23" i="1" s="1"/>
  <c r="D20" i="1"/>
  <c r="D23" i="1" s="1"/>
  <c r="E20" i="1"/>
  <c r="E23" i="1" s="1"/>
  <c r="F20" i="1"/>
  <c r="F23" i="1" s="1"/>
  <c r="G20" i="1"/>
  <c r="G23" i="1" s="1"/>
  <c r="H20" i="1"/>
  <c r="H23" i="1" s="1"/>
  <c r="I20" i="1"/>
  <c r="I23" i="1" s="1"/>
  <c r="B20" i="1"/>
  <c r="B23" i="1" s="1"/>
  <c r="N20" i="1" l="1"/>
  <c r="J23" i="1"/>
  <c r="N23" i="1" s="1"/>
  <c r="J10" i="1" l="1"/>
  <c r="K10" i="1"/>
  <c r="L10" i="1"/>
  <c r="M10" i="1"/>
  <c r="F10" i="1"/>
  <c r="G10" i="1"/>
  <c r="H10" i="1"/>
  <c r="I10" i="1"/>
  <c r="D10" i="1"/>
  <c r="E10" i="1"/>
  <c r="C10" i="1"/>
  <c r="N10" i="1" l="1"/>
  <c r="L27" i="1"/>
  <c r="M27" i="1"/>
  <c r="I27" i="1"/>
  <c r="J27" i="1"/>
  <c r="K27" i="1"/>
  <c r="F27" i="1"/>
  <c r="G27" i="1"/>
  <c r="H27" i="1"/>
  <c r="C27" i="1"/>
  <c r="D27" i="1"/>
  <c r="E27" i="1"/>
  <c r="M26" i="1"/>
  <c r="J26" i="1"/>
  <c r="K26" i="1"/>
  <c r="L26" i="1"/>
  <c r="F26" i="1"/>
  <c r="G26" i="1"/>
  <c r="H26" i="1"/>
  <c r="I26" i="1"/>
  <c r="C26" i="1"/>
  <c r="D26" i="1"/>
  <c r="E26" i="1"/>
  <c r="M25" i="1"/>
  <c r="C25" i="1"/>
  <c r="D25" i="1"/>
  <c r="E25" i="1"/>
  <c r="F25" i="1"/>
  <c r="G25" i="1"/>
  <c r="H25" i="1"/>
  <c r="I25" i="1"/>
  <c r="J25" i="1"/>
  <c r="K25" i="1"/>
  <c r="L25" i="1"/>
  <c r="N27" i="1" l="1"/>
  <c r="N25" i="1"/>
  <c r="N26" i="1"/>
  <c r="F8" i="1"/>
  <c r="G8" i="1"/>
  <c r="H8" i="1"/>
  <c r="I8" i="1"/>
  <c r="J8" i="1"/>
  <c r="K8" i="1"/>
  <c r="L8" i="1"/>
  <c r="M8" i="1"/>
  <c r="D8" i="1"/>
  <c r="E8" i="1"/>
  <c r="C8" i="1"/>
  <c r="B31" i="1"/>
  <c r="N8" i="1" l="1"/>
  <c r="AC3" i="1"/>
  <c r="X31" i="1"/>
  <c r="Y31" i="1"/>
  <c r="Z31" i="1"/>
  <c r="P31" i="1"/>
  <c r="Q31" i="1"/>
  <c r="S31" i="1"/>
  <c r="T31" i="1"/>
  <c r="U31" i="1"/>
  <c r="V31" i="1"/>
  <c r="J31" i="1"/>
  <c r="K31" i="1"/>
  <c r="L31" i="1"/>
  <c r="M31" i="1"/>
  <c r="F31" i="1"/>
  <c r="G31" i="1"/>
  <c r="H31" i="1"/>
  <c r="I31" i="1"/>
  <c r="C31" i="1"/>
  <c r="D31" i="1"/>
  <c r="E31" i="1"/>
  <c r="N31" i="1" l="1"/>
  <c r="J13" i="1" l="1"/>
  <c r="J19" i="1"/>
  <c r="J30" i="1"/>
  <c r="V42" i="1" l="1"/>
  <c r="U42" i="1"/>
  <c r="T42" i="1"/>
  <c r="S42" i="1"/>
  <c r="Q42" i="1"/>
  <c r="P42" i="1"/>
  <c r="O42" i="1"/>
  <c r="M42" i="1"/>
  <c r="L42" i="1"/>
  <c r="K42" i="1"/>
  <c r="J42" i="1"/>
  <c r="I42" i="1"/>
  <c r="H42" i="1"/>
  <c r="G42" i="1"/>
  <c r="F42" i="1"/>
  <c r="E42" i="1"/>
  <c r="D42" i="1"/>
  <c r="C42" i="1"/>
  <c r="V40" i="1"/>
  <c r="U40" i="1"/>
  <c r="T40" i="1"/>
  <c r="S40" i="1"/>
  <c r="Q40" i="1"/>
  <c r="P40" i="1"/>
  <c r="O40" i="1"/>
  <c r="M40" i="1"/>
  <c r="L40" i="1"/>
  <c r="K40" i="1"/>
  <c r="J40" i="1"/>
  <c r="I40" i="1"/>
  <c r="H40" i="1"/>
  <c r="G40" i="1"/>
  <c r="F40" i="1"/>
  <c r="E40" i="1"/>
  <c r="D40" i="1"/>
  <c r="C40" i="1"/>
  <c r="V38" i="1"/>
  <c r="U38" i="1"/>
  <c r="T38" i="1"/>
  <c r="S38" i="1"/>
  <c r="Q38" i="1"/>
  <c r="P38" i="1"/>
  <c r="O38" i="1"/>
  <c r="M38" i="1"/>
  <c r="L38" i="1"/>
  <c r="K38" i="1"/>
  <c r="J38" i="1"/>
  <c r="I38" i="1"/>
  <c r="H38" i="1"/>
  <c r="G38" i="1"/>
  <c r="F38" i="1"/>
  <c r="E38" i="1"/>
  <c r="D38" i="1"/>
  <c r="C38" i="1"/>
  <c r="Z30" i="1"/>
  <c r="Y30" i="1"/>
  <c r="X30" i="1"/>
  <c r="W30" i="1"/>
  <c r="V30" i="1"/>
  <c r="U30" i="1"/>
  <c r="T30" i="1"/>
  <c r="S30" i="1"/>
  <c r="Q30" i="1"/>
  <c r="P30" i="1"/>
  <c r="M30" i="1"/>
  <c r="L30" i="1"/>
  <c r="K30" i="1"/>
  <c r="I30" i="1"/>
  <c r="H30" i="1"/>
  <c r="G30" i="1"/>
  <c r="F30" i="1"/>
  <c r="E30" i="1"/>
  <c r="D30" i="1"/>
  <c r="C30" i="1"/>
  <c r="M19" i="1"/>
  <c r="L19" i="1"/>
  <c r="I19" i="1"/>
  <c r="H19" i="1"/>
  <c r="G19" i="1"/>
  <c r="F19" i="1"/>
  <c r="E19" i="1"/>
  <c r="D19" i="1"/>
  <c r="C19" i="1"/>
  <c r="M13" i="1"/>
  <c r="L13" i="1"/>
  <c r="K13" i="1"/>
  <c r="I13" i="1"/>
  <c r="H13" i="1"/>
  <c r="G13" i="1"/>
  <c r="F13" i="1"/>
  <c r="E13" i="1"/>
  <c r="D13" i="1"/>
  <c r="C13" i="1"/>
  <c r="AB3" i="1"/>
  <c r="AA3" i="1"/>
  <c r="Z3" i="1"/>
  <c r="Y3" i="1"/>
  <c r="X3" i="1"/>
  <c r="W3" i="1"/>
  <c r="V3" i="1"/>
  <c r="U3" i="1"/>
  <c r="T3" i="1"/>
  <c r="S3" i="1"/>
  <c r="Q3" i="1"/>
  <c r="P3" i="1"/>
  <c r="O3" i="1"/>
  <c r="M3" i="1"/>
  <c r="L3" i="1"/>
  <c r="K3" i="1"/>
  <c r="J3" i="1"/>
  <c r="I3" i="1"/>
  <c r="H3" i="1"/>
  <c r="G3" i="1"/>
  <c r="F3" i="1"/>
  <c r="E3" i="1"/>
  <c r="D3" i="1"/>
  <c r="C3" i="1"/>
  <c r="N30" i="1" l="1"/>
  <c r="N13" i="1"/>
  <c r="N38" i="1"/>
  <c r="N3" i="1"/>
  <c r="N40" i="1"/>
  <c r="N42" i="1"/>
  <c r="AE3" i="7"/>
  <c r="AH3" i="7" s="1"/>
  <c r="K19" i="1"/>
  <c r="N19" i="1" s="1"/>
  <c r="B27" i="1"/>
  <c r="B26" i="1"/>
  <c r="B25" i="1"/>
  <c r="AG25" i="1" l="1"/>
  <c r="AG13" i="1" l="1"/>
  <c r="AH13" i="1"/>
</calcChain>
</file>

<file path=xl/comments1.xml><?xml version="1.0" encoding="utf-8"?>
<comments xmlns="http://schemas.openxmlformats.org/spreadsheetml/2006/main">
  <authors>
    <author>User</author>
  </authors>
  <commentList>
    <comment ref="AI17" authorId="0">
      <text>
        <r>
          <rPr>
            <b/>
            <sz val="9"/>
            <color indexed="81"/>
            <rFont val="Tahoma"/>
            <family val="2"/>
          </rPr>
          <t>User:</t>
        </r>
      </text>
    </comment>
    <comment ref="A33" authorId="0">
      <text>
        <r>
          <rPr>
            <b/>
            <sz val="9"/>
            <color rgb="FF000000"/>
            <rFont val="Tahoma"/>
            <family val="2"/>
            <charset val="161"/>
          </rPr>
          <t>User:</t>
        </r>
        <r>
          <rPr>
            <sz val="9"/>
            <color rgb="FF000000"/>
            <rFont val="Tahoma"/>
            <family val="2"/>
            <charset val="161"/>
          </rPr>
          <t xml:space="preserve">
</t>
        </r>
        <r>
          <rPr>
            <sz val="8"/>
            <color rgb="FF000000"/>
            <rFont val="Calibri"/>
            <family val="2"/>
            <charset val="161"/>
          </rPr>
          <t>Περιλαμβάνει σχολικές εφορείες, δικαστική εκπαιδευτική υπηρεσία, δυνάμεις ασφαλείας, ωρομίσθιο και κρ αξιωματούχους.</t>
        </r>
      </text>
    </comment>
    <comment ref="A34" authorId="0">
      <text>
        <r>
          <rPr>
            <b/>
            <sz val="9"/>
            <color rgb="FF000000"/>
            <rFont val="Tahoma"/>
            <family val="2"/>
            <charset val="161"/>
          </rPr>
          <t>User:</t>
        </r>
        <r>
          <rPr>
            <sz val="9"/>
            <color rgb="FF000000"/>
            <rFont val="Tahoma"/>
            <family val="2"/>
            <charset val="161"/>
          </rPr>
          <t xml:space="preserve">
</t>
        </r>
        <r>
          <rPr>
            <sz val="8"/>
            <color rgb="FF000000"/>
            <rFont val="Calibri"/>
            <family val="2"/>
            <charset val="161"/>
          </rPr>
          <t>Περιλαμβάνει σχολικές εφορείες, δικαστική εκπαιδευτική υπηρεσία, δυνάμεις ασφαλείας, ωρομίσθιο και κρ αξιωματούχους.</t>
        </r>
      </text>
    </comment>
    <comment ref="A35" authorId="0">
      <text>
        <r>
          <rPr>
            <b/>
            <sz val="9"/>
            <color rgb="FF000000"/>
            <rFont val="Tahoma"/>
            <family val="2"/>
            <charset val="161"/>
          </rPr>
          <t>User:</t>
        </r>
        <r>
          <rPr>
            <sz val="9"/>
            <color rgb="FF000000"/>
            <rFont val="Tahoma"/>
            <family val="2"/>
            <charset val="161"/>
          </rPr>
          <t xml:space="preserve">
</t>
        </r>
        <r>
          <rPr>
            <sz val="8"/>
            <color rgb="FF000000"/>
            <rFont val="Calibri"/>
            <family val="2"/>
            <charset val="161"/>
          </rPr>
          <t>Περιλαμβάνει σχολικές εφορείες, δικαστική εκπαιδευτική υπηρεσία, δυνάμεις ασφαλείας, ωρομίσθιο και κρ αξιωματούχους.</t>
        </r>
      </text>
    </comment>
  </commentList>
</comments>
</file>

<file path=xl/comments2.xml><?xml version="1.0" encoding="utf-8"?>
<comments xmlns="http://schemas.openxmlformats.org/spreadsheetml/2006/main">
  <authors>
    <author>User</author>
  </authors>
  <commentList>
    <comment ref="A4" authorId="0">
      <text>
        <r>
          <rPr>
            <b/>
            <sz val="9"/>
            <color rgb="FF000000"/>
            <rFont val="Tahoma"/>
            <family val="2"/>
            <charset val="161"/>
          </rPr>
          <t>User:</t>
        </r>
        <r>
          <rPr>
            <sz val="9"/>
            <color rgb="FF000000"/>
            <rFont val="Tahoma"/>
            <family val="2"/>
            <charset val="161"/>
          </rPr>
          <t xml:space="preserve">
</t>
        </r>
        <r>
          <rPr>
            <sz val="8"/>
            <color rgb="FF000000"/>
            <rFont val="Calibri"/>
            <family val="2"/>
            <charset val="161"/>
          </rPr>
          <t>These values relate to the Beveridge curve.</t>
        </r>
      </text>
    </comment>
  </commentList>
</comments>
</file>

<file path=xl/comments3.xml><?xml version="1.0" encoding="utf-8"?>
<comments xmlns="http://schemas.openxmlformats.org/spreadsheetml/2006/main">
  <authors>
    <author>User</author>
  </authors>
  <commentList>
    <comment ref="A2" authorId="0">
      <text>
        <r>
          <rPr>
            <b/>
            <sz val="9"/>
            <color rgb="FF000000"/>
            <rFont val="Tahoma"/>
            <family val="2"/>
            <charset val="161"/>
          </rPr>
          <t>User:</t>
        </r>
        <r>
          <rPr>
            <sz val="9"/>
            <color rgb="FF000000"/>
            <rFont val="Tahoma"/>
            <family val="2"/>
            <charset val="161"/>
          </rPr>
          <t xml:space="preserve">
</t>
        </r>
        <r>
          <rPr>
            <sz val="8"/>
            <color rgb="FF000000"/>
            <rFont val="Calibri"/>
            <family val="2"/>
            <charset val="161"/>
          </rPr>
          <t>Data are based on LFS results which take place every quarter.</t>
        </r>
      </text>
    </comment>
  </commentList>
</comments>
</file>

<file path=xl/comments4.xml><?xml version="1.0" encoding="utf-8"?>
<comments xmlns="http://schemas.openxmlformats.org/spreadsheetml/2006/main">
  <authors>
    <author>User</author>
  </authors>
  <commentList>
    <comment ref="A2" authorId="0">
      <text>
        <r>
          <rPr>
            <b/>
            <sz val="9"/>
            <color rgb="FF000000"/>
            <rFont val="Tahoma"/>
            <family val="2"/>
            <charset val="161"/>
          </rPr>
          <t>User</t>
        </r>
        <r>
          <rPr>
            <sz val="9"/>
            <color rgb="FF000000"/>
            <rFont val="Calibri"/>
            <family val="2"/>
            <charset val="161"/>
          </rPr>
          <t xml:space="preserve">Inative labour force consists of the difference between the population with the labour force 15+. </t>
        </r>
      </text>
    </comment>
  </commentList>
</comments>
</file>

<file path=xl/sharedStrings.xml><?xml version="1.0" encoding="utf-8"?>
<sst xmlns="http://schemas.openxmlformats.org/spreadsheetml/2006/main" count="548" uniqueCount="317">
  <si>
    <t>7.4, 1.29</t>
  </si>
  <si>
    <t>6.4, 1.51</t>
  </si>
  <si>
    <t>5.8, 1.32</t>
  </si>
  <si>
    <t>5.5, 0.79</t>
  </si>
  <si>
    <t>7.5, 1.15</t>
  </si>
  <si>
    <t>7.2, 1.08</t>
  </si>
  <si>
    <t>7.8, 0.67</t>
  </si>
  <si>
    <t>8.9, 0.32</t>
  </si>
  <si>
    <t>Άνδρες</t>
  </si>
  <si>
    <t>Γυναίκες</t>
  </si>
  <si>
    <t>Άνδρες (12+) / εργατικό δυναμικό</t>
  </si>
  <si>
    <t>Γυναίκες (12+) / εργατικό δυναμικό</t>
  </si>
  <si>
    <t>Labour Market</t>
  </si>
  <si>
    <t>Contents:</t>
  </si>
  <si>
    <t>A. Labour Supply</t>
  </si>
  <si>
    <t>B. Labour Demand</t>
  </si>
  <si>
    <t>2011 Q1</t>
  </si>
  <si>
    <t>2011 Q2</t>
  </si>
  <si>
    <t>2011 Q3</t>
  </si>
  <si>
    <t>2012 Q1</t>
  </si>
  <si>
    <t>2011 Q4</t>
  </si>
  <si>
    <t>2012 Q3</t>
  </si>
  <si>
    <t>2012 Q4</t>
  </si>
  <si>
    <t>2013 Q1</t>
  </si>
  <si>
    <t>2013 Q2</t>
  </si>
  <si>
    <t>2013 Q3</t>
  </si>
  <si>
    <t>2013 Q4</t>
  </si>
  <si>
    <t>2014 Q1</t>
  </si>
  <si>
    <t>2014 Q2</t>
  </si>
  <si>
    <t>2014 Q3</t>
  </si>
  <si>
    <t>2014 Q4</t>
  </si>
  <si>
    <t>2015 Q1</t>
  </si>
  <si>
    <t>2015 Q2</t>
  </si>
  <si>
    <t>2015 Q3</t>
  </si>
  <si>
    <t>2015 Q4</t>
  </si>
  <si>
    <t>2016 Q1</t>
  </si>
  <si>
    <t>2010 Q1</t>
  </si>
  <si>
    <t>2010 Q2</t>
  </si>
  <si>
    <t>2010 Q3</t>
  </si>
  <si>
    <t>2010 Q4</t>
  </si>
  <si>
    <t>Vacancy Rate</t>
  </si>
  <si>
    <t>2016 Q3</t>
  </si>
  <si>
    <t>Ε. Inactive labour force  (15+), LFS</t>
  </si>
  <si>
    <t>Inactive Labour Force  (15+), LFS, % change</t>
  </si>
  <si>
    <t>2012Q2</t>
  </si>
  <si>
    <t>Cypriots</t>
  </si>
  <si>
    <t>European</t>
  </si>
  <si>
    <t>Third countries</t>
  </si>
  <si>
    <t>D. Unemployment (LFS)</t>
  </si>
  <si>
    <t>Number of unemployed</t>
  </si>
  <si>
    <t>Unemployment rate, %</t>
  </si>
  <si>
    <t>Unemploymernt by duration</t>
  </si>
  <si>
    <t>below 6 months</t>
  </si>
  <si>
    <t>12+ months</t>
  </si>
  <si>
    <t>6-12 months</t>
  </si>
  <si>
    <t>2016 Q4</t>
  </si>
  <si>
    <t xml:space="preserve">C. Unemployment (LFS) </t>
  </si>
  <si>
    <t>D.  Inactive Labour Force  (15+), LFS</t>
  </si>
  <si>
    <t xml:space="preserve">E. ALMP's </t>
  </si>
  <si>
    <t>Labour Force</t>
  </si>
  <si>
    <t>Public employment (PAPD)</t>
  </si>
  <si>
    <t>Unemployment rate, % (15-24)</t>
  </si>
  <si>
    <t>12+ months/labour force</t>
  </si>
  <si>
    <t>Employment by nationality</t>
  </si>
  <si>
    <t>under employmnet/labour force</t>
  </si>
  <si>
    <t>% employment rate  (LFS)</t>
  </si>
  <si>
    <t>Employment (persons) National Accounts (SA)</t>
  </si>
  <si>
    <t>Total flexible employment</t>
  </si>
  <si>
    <t>Flexible employment /Labour Force</t>
  </si>
  <si>
    <t xml:space="preserve">Unemployment rate, Vacancy rate </t>
  </si>
  <si>
    <t>Temporary employment /labour force</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</si>
  <si>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</si>
  <si>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</si>
  <si>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</si>
  <si>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</si>
  <si>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</si>
  <si>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</si>
  <si>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</si>
  <si>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</si>
  <si>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</si>
  <si>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</si>
  <si>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</si>
  <si>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</si>
  <si>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</si>
  <si>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</si>
  <si>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</si>
  <si>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</si>
  <si>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</si>
  <si>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</si>
  <si>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</si>
  <si>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</si>
  <si>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</si>
  <si>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</si>
  <si>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</si>
  <si>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</si>
  <si>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</si>
  <si>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</si>
  <si>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</si>
  <si>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</si>
  <si>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Jobs (+,-) SA</t>
  </si>
  <si>
    <t>% change (qi/qi-1)</t>
  </si>
  <si>
    <t>15.8-0.2</t>
  </si>
  <si>
    <t>15.4-1.2</t>
  </si>
  <si>
    <t>Unemployment by nationality</t>
  </si>
  <si>
    <t>Employmnet (hours worked) (SA)</t>
  </si>
  <si>
    <t xml:space="preserve">Temporary employment, 000s  </t>
  </si>
  <si>
    <t xml:space="preserve">Temporary employment females </t>
  </si>
  <si>
    <t>Temporary employment, 000s Males</t>
  </si>
  <si>
    <t xml:space="preserve">Part time employment, 000s </t>
  </si>
  <si>
    <t>Part time employment,000s  Females</t>
  </si>
  <si>
    <t>Part time employment,000s Males</t>
  </si>
  <si>
    <t>Under employment 000s , % change</t>
  </si>
  <si>
    <t>13.0-1.6</t>
  </si>
  <si>
    <t>11.1-0.8</t>
  </si>
  <si>
    <t>11.3-0.9</t>
  </si>
  <si>
    <t>12.1-0.4</t>
  </si>
  <si>
    <t>12.7-0.4</t>
  </si>
  <si>
    <t>15.4-0.8</t>
  </si>
  <si>
    <t>16.2-0.4</t>
  </si>
  <si>
    <t>16-0.2</t>
  </si>
  <si>
    <t>16.9-1.1</t>
  </si>
  <si>
    <t>16-0.4</t>
  </si>
  <si>
    <t>16-0.3</t>
  </si>
  <si>
    <t>17.6-1.1</t>
  </si>
  <si>
    <t>14.6-0.8</t>
  </si>
  <si>
    <t>14.7-0.8</t>
  </si>
  <si>
    <t>12.7-0.9</t>
  </si>
  <si>
    <t>14.1-1.0</t>
  </si>
  <si>
    <t>12.1-1.0</t>
  </si>
  <si>
    <t>%</t>
  </si>
  <si>
    <t>Under employment, 000s (Cystat)</t>
  </si>
  <si>
    <t>Public employment (PAPD)/employment SA</t>
  </si>
  <si>
    <t>13.0-1.0</t>
  </si>
  <si>
    <t>12.9-0.6</t>
  </si>
  <si>
    <t>14.9-0.9</t>
  </si>
  <si>
    <t>11.8-0.4</t>
  </si>
  <si>
    <t>15.9-0.4</t>
  </si>
  <si>
    <t>16.1-0.7</t>
  </si>
  <si>
    <t>2015-2021</t>
  </si>
  <si>
    <t>2016-2017</t>
  </si>
  <si>
    <t>2014-2020</t>
  </si>
  <si>
    <t>Part time employment /Labour force</t>
  </si>
  <si>
    <t>2017q1</t>
  </si>
  <si>
    <t>2017q2</t>
  </si>
  <si>
    <t>2017q3</t>
  </si>
  <si>
    <t>2017q4</t>
  </si>
  <si>
    <t xml:space="preserve">Employment of people who belong to vulnerable groups </t>
  </si>
  <si>
    <t>GMI receipients with quota of 25% for the young</t>
  </si>
  <si>
    <t>2015-2022</t>
  </si>
  <si>
    <t>no call yet</t>
  </si>
  <si>
    <t>ESF 2014-2020, National Contribution</t>
  </si>
  <si>
    <t>All</t>
  </si>
  <si>
    <t>2015-2017</t>
  </si>
  <si>
    <t>unemployed</t>
  </si>
  <si>
    <t xml:space="preserve">50-500 hours </t>
  </si>
  <si>
    <t>National funds</t>
  </si>
  <si>
    <t>On the job training for tertiary graduates (6month +2)</t>
  </si>
  <si>
    <t>Youth (&lt;30)</t>
  </si>
  <si>
    <t>Long-term</t>
  </si>
  <si>
    <t>Multi-company training programme for Long-Term unemployed</t>
  </si>
  <si>
    <t xml:space="preserve">  National Funds </t>
  </si>
  <si>
    <t xml:space="preserve">Job placement of unemployed young secondary graduates for the acquisition of work experience </t>
  </si>
  <si>
    <t>20/2/14-28/3/14 15/5/15-18/9/15</t>
  </si>
  <si>
    <t xml:space="preserve">2014:2.255 unemployed 2015: 1.022 unemployed </t>
  </si>
  <si>
    <t xml:space="preserve">ESF Youth Guarantee, National Funds </t>
  </si>
  <si>
    <t>Job Placement for the young unemployed tertiary education graduates for the acquisition of work experience</t>
  </si>
  <si>
    <t>17/3/14-14/4/14
 25/5/15-31/7/15</t>
  </si>
  <si>
    <t>ESF, National Funds.</t>
  </si>
  <si>
    <t>Incentives for the employment of the unemployed in the retail sector</t>
  </si>
  <si>
    <t>2015-2016</t>
  </si>
  <si>
    <t>Final amount according to the contracts signed 600.000.Part-time jobs</t>
  </si>
  <si>
    <t xml:space="preserve">ESF, National Funds </t>
  </si>
  <si>
    <t>Subsidized employment for long-term unemployed</t>
  </si>
  <si>
    <t>Long-term unemployed(+6 m)</t>
  </si>
  <si>
    <t>727                          449</t>
  </si>
  <si>
    <t>unemployed&lt;25</t>
  </si>
  <si>
    <t>Employment of unemployed to offer in house care services to people with disabilities</t>
  </si>
  <si>
    <t>2016-2018</t>
  </si>
  <si>
    <t>No call yet</t>
  </si>
  <si>
    <t>Incentives for the employment of people with disabilities</t>
  </si>
  <si>
    <t>Unemployed people with disabilities</t>
  </si>
  <si>
    <t>17.10.2016</t>
  </si>
  <si>
    <t>Flexible forms of employment</t>
  </si>
  <si>
    <t>Subsidized employment for people over the age of 50</t>
  </si>
  <si>
    <t>unemployed &gt;50</t>
  </si>
  <si>
    <t>Subsidized employment for people with chronic diseases</t>
  </si>
  <si>
    <t xml:space="preserve">unemployed people with chronic diseases </t>
  </si>
  <si>
    <t xml:space="preserve">Three months - on the job - training with zero cost to employers followed by employment for at least 12 months. </t>
  </si>
  <si>
    <t>ESF, National Funds</t>
  </si>
  <si>
    <t>unemployed 25 - 29 years old</t>
  </si>
  <si>
    <t>Total</t>
  </si>
  <si>
    <t>12.6-1.2</t>
  </si>
  <si>
    <t>2016Q2</t>
  </si>
  <si>
    <t>Unemployment rate, % (Eurostat) SA</t>
  </si>
  <si>
    <t>2017 Q4</t>
  </si>
  <si>
    <t>2017 Q1</t>
  </si>
  <si>
    <t>HRDA</t>
  </si>
  <si>
    <t xml:space="preserve">Human Resource Development Authority (HRDA) </t>
  </si>
  <si>
    <t>HRDA &amp; DL</t>
  </si>
  <si>
    <t>Department of Labour (DL)</t>
  </si>
  <si>
    <t>DL</t>
  </si>
  <si>
    <t xml:space="preserve">Training programmes for the unemployed </t>
  </si>
  <si>
    <t>Training programmes for the unemployed: Training programmes for unemployed GMI recipients in the hotel and catering sector</t>
  </si>
  <si>
    <t>Training of the long term unemployed in enterprises/organisations  (4month +2)</t>
  </si>
  <si>
    <t>Job Placement of GMI Recipients for the Acquisition of Work Experience in the Public and Broader Public Sector</t>
  </si>
  <si>
    <t>Subsidization of Private Employment Agencies  for job placements</t>
  </si>
  <si>
    <t xml:space="preserve">Unemployed GMI Recipients </t>
  </si>
  <si>
    <t>Unemployed</t>
  </si>
  <si>
    <t xml:space="preserve">Long-term unemployed, GMI recipients  </t>
  </si>
  <si>
    <t>GMI recipients</t>
  </si>
  <si>
    <t xml:space="preserve">GMI recipients </t>
  </si>
  <si>
    <t>2017-2018</t>
  </si>
  <si>
    <t>50-125 hours</t>
  </si>
  <si>
    <t xml:space="preserve">75 hours </t>
  </si>
  <si>
    <t>3 months training + 12 employment</t>
  </si>
  <si>
    <t>10/4/17 – 21/4/2017</t>
  </si>
  <si>
    <t>42 applications from the public sector for tertiary education graduates offering 905 job positions and 40 applications for non-tertiary education graduates offering 902 job positions.</t>
  </si>
  <si>
    <t>67 participants successfully completed the training programmes in 2016</t>
  </si>
  <si>
    <t xml:space="preserve">Total budget refers to the budget for 2015-2017. Total expected employment refers to the number of participants for 2015-2017. </t>
  </si>
  <si>
    <t>Total budget refers to the budget for 2015-2017. Total expected employment refers to the number of participants for 2015-2017.</t>
  </si>
  <si>
    <t>Vacancy rate</t>
  </si>
  <si>
    <t>Unemployment rate</t>
  </si>
  <si>
    <t>ο.6</t>
  </si>
  <si>
    <t>unemployment rate (Eurostat)</t>
  </si>
  <si>
    <t>2018q1</t>
  </si>
  <si>
    <t>10.5-1.3</t>
  </si>
  <si>
    <t>10.6-0.8</t>
  </si>
  <si>
    <t>NRU %</t>
  </si>
  <si>
    <t>LTU/Labour force</t>
  </si>
  <si>
    <t>Employment SA (persons, Statistical Service)</t>
  </si>
  <si>
    <t>Employment SA (hours worked, Statistical Service)</t>
  </si>
  <si>
    <t>Employment by nationality %</t>
  </si>
  <si>
    <t>Unemployment rate (Eurostat)</t>
  </si>
  <si>
    <t>&gt;12 months/labour force</t>
  </si>
  <si>
    <t>10.1-1.0</t>
  </si>
  <si>
    <t>2018q2</t>
  </si>
  <si>
    <t>2018q3</t>
  </si>
  <si>
    <t>2018q4</t>
  </si>
  <si>
    <t>9.4-1.2</t>
  </si>
  <si>
    <t>2017 q2</t>
  </si>
  <si>
    <t>2017 q3</t>
  </si>
  <si>
    <t>2017 q4</t>
  </si>
  <si>
    <t>8.1-1.4</t>
  </si>
  <si>
    <t>List of ALMPs with budget, target group, number of beneficiaries, and available outcome statistics</t>
  </si>
  <si>
    <t>Programs involving work experience/ employment</t>
  </si>
  <si>
    <t>No.</t>
  </si>
  <si>
    <t>Implementing Body</t>
  </si>
  <si>
    <t>Program</t>
  </si>
  <si>
    <t>Target Group</t>
  </si>
  <si>
    <t>Duration of the program</t>
  </si>
  <si>
    <t>Total Budget</t>
  </si>
  <si>
    <t>Budget 2015</t>
  </si>
  <si>
    <t>Budget 2016</t>
  </si>
  <si>
    <t>Budget 2017</t>
  </si>
  <si>
    <t>Employment/ Training Duration in months</t>
  </si>
  <si>
    <t>Total Expected Employment</t>
  </si>
  <si>
    <t>Call Dates</t>
  </si>
  <si>
    <t>Applicants for each call</t>
  </si>
  <si>
    <t>Successful applications for each call</t>
  </si>
  <si>
    <t>Comment</t>
  </si>
  <si>
    <t>Budget source</t>
  </si>
  <si>
    <t>27/4/2016-18/5/2016</t>
  </si>
  <si>
    <t xml:space="preserve">Training programmes may include a practical training part in an organisation/enterprise for on the job training. During 2016 (July-December) 6 training programmes were implemented for specialisations of the hotel and catering sector. These programmes included an institutional part and a practical part of 4 weeks duration.
 </t>
  </si>
  <si>
    <t>1/7/2016-31/12/2018</t>
  </si>
  <si>
    <t xml:space="preserve">Company does not pay; participants receive a training subsidy; no obligation to keep them, as they are not employed. The latest call to enterprises and the unemployed took place in 2015. Implementation of the job placement programmes has been completed. </t>
  </si>
  <si>
    <t>Company does not pay; participants receive a training subsidy; no obligation to keep them, as they are not employed. The latest call to enterprises and the unemployed took place in 2015. Implementation of the job placement programmes has been completed.</t>
  </si>
  <si>
    <t xml:space="preserve">GMI recipients are placed in the public and broader public sector for 6 months while they receive their GMI benefit. </t>
  </si>
  <si>
    <t xml:space="preserve">20.5.2015 - 19.6.2015  (2nd call) </t>
  </si>
  <si>
    <t xml:space="preserve">20.7-18.9.2015             (3rd call)                                2.11 - 31.12.2015 (4th call) </t>
  </si>
  <si>
    <t>611                             398</t>
  </si>
  <si>
    <t>Τhe grant covers 60% of the employee’s salary cost and up to a maximum of €6.000.The grant will be provided for ten (10) months of employment with the employer's obligation to maintain the employment of the employee for another two (2) months without subsidy.</t>
  </si>
  <si>
    <t>Τhe grant covers 50% of the employee’s salary cost and up to a maximum of €5.000 or 60% of the employee’s salary cost and up to a maximum of €6.000 for green and blue jobs. The grant will be provided for ten (10) months of employment with the employer's obligation to maintain the employment of the employee for another two (2) months without subsidy.</t>
  </si>
  <si>
    <t xml:space="preserve"> (ΕSF Unit)</t>
  </si>
  <si>
    <t>Long term unemployed (12+ months)</t>
  </si>
  <si>
    <t>2016-2020</t>
  </si>
  <si>
    <t>Τhe grant covers  70% of the employee’s salary cost and up to a maximum of €8.400.The grant will be provided for ten (10) months of employment with the employer's obligation to maintain the employment of the employee for two (2) additional months without subsidy</t>
  </si>
  <si>
    <t>Τhe grant covers  75% of the employee’s salary cost and up to a maximum of €10.000.The grant will be provided for twelve (12) months of employment.</t>
  </si>
  <si>
    <t xml:space="preserve">Incentives for the employment of  unemployed young people of age 25 - 29 </t>
  </si>
  <si>
    <t xml:space="preserve"> Τhe grant covers 70% of the employee’s salary cost and up to a maximum of €8.400. The grant will be provided for ten (10) months of employment with the employer's obligation to maintain the employment of the employee for another two (2) additional months without subsidy</t>
  </si>
  <si>
    <t>updated : 14 Feb. 2018</t>
  </si>
  <si>
    <t>16/11/2016-24/3/2017</t>
  </si>
  <si>
    <t>756 (out of which only 465 met the criteria)</t>
  </si>
  <si>
    <t>121 participants successfully completed the training programmes in 2017</t>
  </si>
  <si>
    <t>The budget is included in the training programmes for the unemployed. During February-August 2017, 9 training programmes in the hotel and catering sector for GMI recipients were successfully completed. Programmes include institutional part of 75 hours and practical of 4 weeks in enterprises. In 2018, 20 more training programmes are planned.</t>
  </si>
  <si>
    <r>
      <t>Training programmes for the unemployed</t>
    </r>
    <r>
      <rPr>
        <sz val="10"/>
        <rFont val="Calibri"/>
        <family val="2"/>
        <charset val="161"/>
      </rPr>
      <t>:</t>
    </r>
    <r>
      <rPr>
        <sz val="10"/>
        <rFont val="Calibri"/>
        <family val="2"/>
      </rPr>
      <t xml:space="preserve"> </t>
    </r>
    <r>
      <rPr>
        <sz val="10"/>
        <rFont val="Calibri"/>
        <family val="2"/>
      </rPr>
      <t xml:space="preserve">Training of unemployed people to offer care services for GMI recipients and for persons with paraplegia and quadriplegia  </t>
    </r>
  </si>
  <si>
    <t>1st Call: 15/11/2016-28/2/2017.                    2nd Call: 24/7/2017-5/10/2017.                       3rd Call: 12/1/2018-8/3/2018.</t>
  </si>
  <si>
    <t>1st Call: 96                2nd Call: 75</t>
  </si>
  <si>
    <t>1st Call: 51 participants successfully completed the training programmes in 2017.                                 2nd Call: 69 successful applications and 48 participants are currently participating.</t>
  </si>
  <si>
    <r>
      <t xml:space="preserve">This budget </t>
    </r>
    <r>
      <rPr>
        <sz val="10"/>
        <rFont val="Calibri"/>
        <family val="2"/>
      </rPr>
      <t xml:space="preserve"> is included in the training programmes for the unemployed. Programmes include institutional part of 75 hours and practical of 25 hours (one week) in enterprises or house care services. Following the 1st call, during June-August 2017, 3 training programmes for the provision of care services for persons with paraplegia and quadriplegia were successfully completed. Following the 2nd call, the institutional part of three programmes for the provision of care services for persons with paraplegia and quadriplegia was completed during the period November 2017-January 2018. On 12 January 2018 a 3rd call was published regarding the provision of care services for GMI recipients.</t>
    </r>
  </si>
  <si>
    <t>416 applications (1/7-31/12/2016: 207, 1/1-31/12/2017:209)</t>
  </si>
  <si>
    <t>283 (2016:105, 2017:178)</t>
  </si>
  <si>
    <r>
      <t xml:space="preserve">Total budget refers to  2015-2017. Total expected employment refers to the expected number of participants for 2015-2017. As from 1/1/2016 the Scheme </t>
    </r>
    <r>
      <rPr>
        <sz val="10"/>
        <rFont val="Calibri"/>
        <family val="2"/>
      </rPr>
      <t>is open to all long-term unemployed and not only to GMI recipients.</t>
    </r>
  </si>
  <si>
    <t xml:space="preserve">2014: 1.138 job placements  2015: 601 job placements. </t>
  </si>
  <si>
    <r>
      <rPr>
        <sz val="10"/>
        <rFont val="Calibri"/>
        <family val="2"/>
        <charset val="161"/>
      </rPr>
      <t>2014</t>
    </r>
    <r>
      <rPr>
        <sz val="10"/>
        <rFont val="Calibri"/>
        <family val="2"/>
        <charset val="161"/>
      </rPr>
      <t>: 3.642 unemployed                         2015: 2.937 unemployed</t>
    </r>
  </si>
  <si>
    <r>
      <t>2014</t>
    </r>
    <r>
      <rPr>
        <sz val="10"/>
        <rFont val="Calibri"/>
        <family val="2"/>
        <charset val="161"/>
      </rPr>
      <t>: 2</t>
    </r>
    <r>
      <rPr>
        <sz val="10"/>
        <rFont val="Calibri"/>
        <family val="2"/>
        <charset val="161"/>
      </rPr>
      <t>.057 job placements          2015:  1.776 job placements.</t>
    </r>
  </si>
  <si>
    <t>15/11/2016-31/3/2017 training. Employment : 3/7/2017-until the full amount has been paid or relevant announcement for the expirations of the scheme applications.                          2nd call: 6/11/2017-28/2/2018</t>
  </si>
  <si>
    <t>63 applications from enterprises for 98 job positions</t>
  </si>
  <si>
    <t>19 GMI recipients started the three-months training, but 3 discontinued and 16 successfully completed the training.</t>
  </si>
  <si>
    <r>
      <t xml:space="preserve">The HRDA scheme (covered by national funds) covers the part of the three months training with a budget of </t>
    </r>
    <r>
      <rPr>
        <sz val="10"/>
        <color indexed="8"/>
        <rFont val="Calibri"/>
        <family val="2"/>
        <charset val="161"/>
      </rPr>
      <t>€</t>
    </r>
    <r>
      <rPr>
        <sz val="10"/>
        <color indexed="8"/>
        <rFont val="Calibri"/>
        <family val="2"/>
        <charset val="161"/>
      </rPr>
      <t>392.000 for 850 GMI recipients.</t>
    </r>
  </si>
  <si>
    <t>1.221 recipients (out of which 844 are tertiary education graduates and 377 non-tertiary education graduates) were informed for their placement. 623 persons started the programme and 586 continue the programme.</t>
  </si>
  <si>
    <t xml:space="preserve">Incentives for the employment of  unemployed young people of age 15 - 24 </t>
  </si>
  <si>
    <t xml:space="preserve">07.11.2016-31.12.2016               (1st call)        24.04.2017 - 31.05.2017                  (2nd call)  7.8.2017until the full amount has been paid or relevant announcement  for the expiration of the scheme applications         (3rd call). </t>
  </si>
  <si>
    <r>
      <t xml:space="preserve">445    (1st call)                           </t>
    </r>
    <r>
      <rPr>
        <sz val="10"/>
        <rFont val="Calibri"/>
        <family val="2"/>
        <charset val="161"/>
      </rPr>
      <t xml:space="preserve">343   (2nd call)                       </t>
    </r>
    <r>
      <rPr>
        <sz val="11"/>
        <rFont val="Calibri"/>
        <family val="2"/>
        <charset val="161"/>
      </rPr>
      <t>657 (3rd call)</t>
    </r>
  </si>
  <si>
    <t>370  (1st call)                                    284   (2nd call)                     50 (3rd call under evaluation)</t>
  </si>
  <si>
    <t>24.10.2016-31.3.2017 (1st call) 6/7/2017-until the full amount has been paid or relevant announcement for the expiration of the scheme applications (2nd call)</t>
  </si>
  <si>
    <r>
      <t xml:space="preserve">40    (1st call)                          </t>
    </r>
    <r>
      <rPr>
        <sz val="11"/>
        <rFont val="Calibri"/>
        <family val="2"/>
        <charset val="161"/>
      </rPr>
      <t>16 (2nd call)</t>
    </r>
  </si>
  <si>
    <r>
      <t>36       (1st call)                     11</t>
    </r>
    <r>
      <rPr>
        <sz val="11"/>
        <rFont val="Calibri"/>
        <family val="2"/>
        <charset val="161"/>
      </rPr>
      <t xml:space="preserve"> (2nd call under evaluation)</t>
    </r>
  </si>
  <si>
    <t>Τhe grant covers 75% of the employee’s salary cost and up to a maximum of €20.000.The grant will be provided for twenty four (24) months of employment. The time frame for this scheme is between 2016 to 2020 with a total budget of €2.000.000 for the employment of 100 persons for two calls. For the first call 40 applications were received.</t>
  </si>
  <si>
    <r>
      <t xml:space="preserve">31.10.2016-30.11.2016                    (1st call) 24.04.2017 - 31.05.2017            </t>
    </r>
    <r>
      <rPr>
        <sz val="10"/>
        <rFont val="Calibri"/>
        <family val="2"/>
        <charset val="161"/>
      </rPr>
      <t xml:space="preserve">(2nd call)                 7.8.2017-13.2.2018         (3rd call). </t>
    </r>
  </si>
  <si>
    <r>
      <t xml:space="preserve">394 (1st call)                           </t>
    </r>
    <r>
      <rPr>
        <sz val="10"/>
        <rFont val="Calibri"/>
        <family val="2"/>
        <charset val="161"/>
      </rPr>
      <t>164   (2nd call)                     596 (3rd call)</t>
    </r>
  </si>
  <si>
    <r>
      <rPr>
        <sz val="11"/>
        <rFont val="Calibri"/>
        <family val="2"/>
        <charset val="161"/>
      </rPr>
      <t>336   (1st call)                  142    (2nd call)                       154  (3rd call )</t>
    </r>
    <r>
      <rPr>
        <sz val="10"/>
        <rFont val="Calibri"/>
        <family val="2"/>
        <charset val="161"/>
      </rPr>
      <t xml:space="preserve">                 </t>
    </r>
  </si>
  <si>
    <r>
      <t xml:space="preserve">24.10.2016-31.3.2017                      (1st call)                 </t>
    </r>
    <r>
      <rPr>
        <sz val="10"/>
        <rFont val="Calibri"/>
        <family val="2"/>
        <charset val="161"/>
      </rPr>
      <t>6/7/2017-13.2.2018 (2nd call)</t>
    </r>
  </si>
  <si>
    <r>
      <t>57     (1st call)                     4</t>
    </r>
    <r>
      <rPr>
        <sz val="11"/>
        <rFont val="Calibri"/>
        <family val="2"/>
        <charset val="161"/>
      </rPr>
      <t>8 (2nd call)</t>
    </r>
  </si>
  <si>
    <r>
      <t>45         (1st call)                  20</t>
    </r>
    <r>
      <rPr>
        <sz val="11"/>
        <rFont val="Calibri"/>
        <family val="2"/>
        <charset val="161"/>
      </rPr>
      <t xml:space="preserve"> (2nd call)</t>
    </r>
  </si>
  <si>
    <r>
      <t xml:space="preserve">24/04/2017 - 31/05/2017              (1st call)                           </t>
    </r>
    <r>
      <rPr>
        <sz val="10"/>
        <rFont val="Calibri"/>
        <family val="2"/>
        <charset val="161"/>
      </rPr>
      <t>6/7/2017-3/10/2017 (2nd call)</t>
    </r>
  </si>
  <si>
    <r>
      <t xml:space="preserve">474      (1st call)                                   </t>
    </r>
    <r>
      <rPr>
        <sz val="10"/>
        <rFont val="Calibri"/>
        <family val="2"/>
        <charset val="161"/>
      </rPr>
      <t>368 (2nd call )</t>
    </r>
  </si>
  <si>
    <t>376       (1st call)                       74 (2nd call under evaluation))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</si>
</sst>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
    <numFmt numFmtId="166" formatCode="#,##0.000"/>
    <numFmt numFmtId="167" formatCode="#,##0.0"/>
    <numFmt numFmtId="168" formatCode="0.000000"/>
    <numFmt numFmtId="169" formatCode="[$]d/m/yyyy;@"/>
  </numFmts>
  <fonts count="109">
    <font>
      <sz val="11"/>
      <color rgb="FF000000"/>
      <name val="Calibri"/>
      <family val="2"/>
      <charset val="161"/>
    </font>
    <font>
      <sz val="11"/>
      <color rgb="FF000000"/>
      <name val="Calibri"/>
      <family val="2"/>
      <charset val="161"/>
    </font>
    <font>
      <u/>
      <sz val="11"/>
      <color rgb="FF0563C1"/>
      <name val="Calibri"/>
      <family val="2"/>
      <charset val="161"/>
    </font>
    <font>
      <sz val="10"/>
      <color rgb="FF000000"/>
      <name val="Arial"/>
      <family val="2"/>
      <charset val="161"/>
    </font>
    <font>
      <sz val="9"/>
      <color rgb="FF000000"/>
      <name val="»iioUoia"/>
      <charset val="161"/>
    </font>
    <font>
      <b/>
      <sz val="9"/>
      <color rgb="FF000000"/>
      <name val="Tahoma"/>
      <family val="2"/>
      <charset val="161"/>
    </font>
    <font>
      <sz val="9"/>
      <color rgb="FF000000"/>
      <name val="Tahoma"/>
      <family val="2"/>
      <charset val="161"/>
    </font>
    <font>
      <sz val="8"/>
      <color rgb="FF000000"/>
      <name val="Calibri"/>
      <family val="2"/>
      <charset val="161"/>
    </font>
    <font>
      <sz val="9"/>
      <color rgb="FF000000"/>
      <name val="Calibri"/>
      <family val="2"/>
      <charset val="161"/>
    </font>
    <font>
      <b/>
      <sz val="12"/>
      <name val="Arial"/>
      <family val="2"/>
    </font>
    <font>
      <sz val="12"/>
      <name val="Arial"/>
      <family val="2"/>
    </font>
    <font>
      <sz val="11"/>
      <color theme="1"/>
      <name val="Calibri"/>
      <family val="2"/>
      <charset val="161"/>
      <scheme val="minor"/>
    </font>
    <font>
      <sz val="10"/>
      <name val="MS Sans Serif"/>
      <family val="2"/>
    </font>
    <font>
      <b/>
      <sz val="14"/>
      <color indexed="9"/>
      <name val="Georgia"/>
      <family val="1"/>
    </font>
    <font>
      <sz val="14"/>
      <name val="Georgia"/>
      <family val="1"/>
    </font>
    <font>
      <sz val="14"/>
      <color rgb="FF000000"/>
      <name val="Georgia"/>
      <family val="1"/>
    </font>
    <font>
      <b/>
      <sz val="14"/>
      <color theme="0"/>
      <name val="Georgia"/>
      <family val="1"/>
    </font>
    <font>
      <sz val="14"/>
      <color theme="0"/>
      <name val="Georgia"/>
      <family val="1"/>
    </font>
    <font>
      <b/>
      <sz val="14"/>
      <color rgb="FF000000"/>
      <name val="Georgia"/>
      <family val="1"/>
    </font>
    <font>
      <sz val="14"/>
      <color theme="3"/>
      <name val="Georgia"/>
      <family val="1"/>
    </font>
    <font>
      <b/>
      <sz val="14"/>
      <color theme="3"/>
      <name val="Georgia"/>
      <family val="1"/>
    </font>
    <font>
      <sz val="10"/>
      <name val="Calibri"/>
      <family val="2"/>
    </font>
    <font>
      <sz val="10"/>
      <color rgb="FF000000"/>
      <name val="Georgia"/>
      <family val="1"/>
    </font>
    <font>
      <sz val="12"/>
      <color theme="0"/>
      <name val="Georgia"/>
      <family val="1"/>
    </font>
    <font>
      <b/>
      <sz val="12"/>
      <color theme="0"/>
      <name val="Georgia"/>
      <family val="1"/>
    </font>
    <font>
      <sz val="12"/>
      <color rgb="FF000000"/>
      <name val="Georgia"/>
      <family val="1"/>
    </font>
    <font>
      <b/>
      <sz val="12"/>
      <color rgb="FF000000"/>
      <name val="Georgia"/>
      <family val="1"/>
    </font>
    <font>
      <sz val="12"/>
      <color rgb="FF4472C4"/>
      <name val="Georgia"/>
      <family val="1"/>
    </font>
    <font>
      <sz val="12"/>
      <color rgb="FF7030A0"/>
      <name val="Georgia"/>
      <family val="1"/>
    </font>
    <font>
      <sz val="12"/>
      <name val="Georgia"/>
      <family val="1"/>
    </font>
    <font>
      <sz val="12"/>
      <color theme="1"/>
      <name val="Georgia"/>
      <family val="1"/>
    </font>
    <font>
      <sz val="12"/>
      <color theme="3"/>
      <name val="Georgia"/>
      <family val="1"/>
    </font>
    <font>
      <b/>
      <sz val="12"/>
      <name val="Georgia"/>
      <family val="1"/>
    </font>
    <font>
      <sz val="12"/>
      <color rgb="FF0070C0"/>
      <name val="Georgia"/>
      <family val="1"/>
    </font>
    <font>
      <b/>
      <sz val="18"/>
      <color theme="0"/>
      <name val="Georgia"/>
      <family val="1"/>
    </font>
    <font>
      <sz val="18"/>
      <color theme="0"/>
      <name val="Georgia"/>
      <family val="1"/>
    </font>
    <font>
      <sz val="18"/>
      <color rgb="FF000000"/>
      <name val="Calibri"/>
      <family val="2"/>
      <charset val="161"/>
    </font>
    <font>
      <sz val="18"/>
      <color rgb="FF000000"/>
      <name val="Georgia"/>
      <family val="1"/>
    </font>
    <font>
      <b/>
      <sz val="18"/>
      <color rgb="FF000000"/>
      <name val="Calibri"/>
      <family val="2"/>
      <charset val="161"/>
    </font>
    <font>
      <b/>
      <sz val="18"/>
      <color indexed="8"/>
      <name val="Georgia"/>
      <family val="1"/>
    </font>
    <font>
      <b/>
      <sz val="18"/>
      <color rgb="FF000000"/>
      <name val="Georgia"/>
      <family val="1"/>
    </font>
    <font>
      <sz val="10"/>
      <name val="Arial"/>
      <family val="2"/>
      <charset val="161"/>
    </font>
    <font>
      <b/>
      <sz val="18"/>
      <color rgb="FFFF0000"/>
      <name val="Georgia"/>
      <family val="1"/>
    </font>
    <font>
      <b/>
      <sz val="18"/>
      <color rgb="FFFF0000"/>
      <name val="Calibri"/>
      <family val="2"/>
      <charset val="161"/>
    </font>
    <font>
      <b/>
      <sz val="14"/>
      <color rgb="FFFF0000"/>
      <name val="Georgia"/>
      <family val="1"/>
    </font>
    <font>
      <b/>
      <sz val="12"/>
      <color indexed="8"/>
      <name val="Georgia"/>
      <family val="1"/>
    </font>
    <font>
      <sz val="12"/>
      <color indexed="8"/>
      <name val="Georgia"/>
      <family val="1"/>
    </font>
    <font>
      <sz val="12"/>
      <color rgb="FFFF0000"/>
      <name val="Georgia"/>
      <family val="1"/>
    </font>
    <font>
      <sz val="12"/>
      <color theme="4"/>
      <name val="Georgia"/>
      <family val="1"/>
    </font>
    <font>
      <sz val="13"/>
      <color theme="0"/>
      <name val="Georgia"/>
      <family val="1"/>
    </font>
    <font>
      <sz val="13"/>
      <color rgb="FF000000"/>
      <name val="Georgia"/>
      <family val="1"/>
    </font>
    <font>
      <b/>
      <sz val="13"/>
      <color rgb="FF000000"/>
      <name val="Georgia"/>
      <family val="1"/>
    </font>
    <font>
      <sz val="13"/>
      <name val="Georgia"/>
      <family val="1"/>
    </font>
    <font>
      <sz val="13"/>
      <name val="Arial"/>
      <family val="2"/>
    </font>
    <font>
      <sz val="13"/>
      <color theme="3"/>
      <name val="Georgia"/>
      <family val="1"/>
    </font>
    <font>
      <sz val="13"/>
      <color indexed="8"/>
      <name val="Georgia"/>
      <family val="1"/>
    </font>
    <font>
      <sz val="13"/>
      <color rgb="FFFF0000"/>
      <name val="Georgia"/>
      <family val="1"/>
    </font>
    <font>
      <sz val="13"/>
      <color theme="4"/>
      <name val="Georgia"/>
      <family val="1"/>
    </font>
    <font>
      <sz val="10"/>
      <color theme="1"/>
      <name val="Calibri"/>
      <family val="2"/>
      <scheme val="minor"/>
    </font>
    <font>
      <sz val="10"/>
      <name val="Calibri"/>
      <family val="2"/>
      <scheme val="minor"/>
    </font>
    <font>
      <sz val="11"/>
      <color rgb="FF000000"/>
      <name val="Georgia"/>
      <family val="1"/>
    </font>
    <font>
      <sz val="14"/>
      <color rgb="FFFF0000"/>
      <name val="Georgia"/>
      <family val="1"/>
    </font>
    <font>
      <sz val="14"/>
      <color theme="4"/>
      <name val="Georgia"/>
      <family val="1"/>
    </font>
    <font>
      <sz val="14"/>
      <color theme="1"/>
      <name val="Georgia"/>
      <family val="1"/>
    </font>
    <font>
      <b/>
      <sz val="12"/>
      <color rgb="FFFF0000"/>
      <name val="Georgia"/>
      <family val="1"/>
    </font>
    <font>
      <b/>
      <sz val="13"/>
      <color indexed="8"/>
      <name val="Georgia"/>
      <family val="1"/>
    </font>
    <font>
      <sz val="10"/>
      <name val="Georgia"/>
      <family val="1"/>
    </font>
    <font>
      <sz val="9"/>
      <color rgb="FF000000"/>
      <name val="Georgia"/>
      <family val="1"/>
    </font>
    <font>
      <sz val="20"/>
      <color rgb="FF000000"/>
      <name val="Georgia"/>
      <family val="1"/>
    </font>
    <font>
      <b/>
      <sz val="20"/>
      <color indexed="8"/>
      <name val="Georgia"/>
      <family val="1"/>
    </font>
    <font>
      <sz val="20"/>
      <color indexed="8"/>
      <name val="Georgia"/>
      <family val="1"/>
    </font>
    <font>
      <b/>
      <sz val="20"/>
      <color rgb="FF000000"/>
      <name val="Georgia"/>
      <family val="1"/>
    </font>
    <font>
      <sz val="20"/>
      <name val="Georgia"/>
      <family val="1"/>
    </font>
    <font>
      <b/>
      <sz val="20"/>
      <name val="Georgia"/>
      <family val="1"/>
    </font>
    <font>
      <b/>
      <sz val="20"/>
      <color rgb="FFFF0000"/>
      <name val="Georgia"/>
      <family val="1"/>
    </font>
    <font>
      <sz val="20"/>
      <color rgb="FF000000"/>
      <name val="Calibri"/>
      <family val="2"/>
      <charset val="161"/>
    </font>
    <font>
      <b/>
      <sz val="20"/>
      <color rgb="FFFF0000"/>
      <name val="Calibri"/>
      <family val="2"/>
      <charset val="161"/>
    </font>
    <font>
      <b/>
      <sz val="11"/>
      <color rgb="FF000000"/>
      <name val="Calibri"/>
      <family val="2"/>
    </font>
    <font>
      <b/>
      <sz val="13"/>
      <name val="Georgia"/>
      <family val="1"/>
    </font>
    <font>
      <sz val="22"/>
      <color rgb="FF000000"/>
      <name val="Georgia"/>
      <family val="1"/>
    </font>
    <font>
      <sz val="22"/>
      <name val="Georgia"/>
      <family val="1"/>
    </font>
    <font>
      <sz val="18"/>
      <color rgb="FF000000"/>
      <name val="Arial"/>
      <family val="2"/>
    </font>
    <font>
      <b/>
      <sz val="9"/>
      <color indexed="81"/>
      <name val="Tahoma"/>
      <family val="2"/>
    </font>
    <font>
      <sz val="12"/>
      <color rgb="FF000000"/>
      <name val="Calibri"/>
      <family val="2"/>
    </font>
    <font>
      <sz val="14"/>
      <name val="Calibri"/>
      <family val="2"/>
    </font>
    <font>
      <sz val="14"/>
      <color theme="4"/>
      <name val="Calibri"/>
      <family val="2"/>
    </font>
    <font>
      <sz val="14"/>
      <color rgb="FF000000"/>
      <name val="Calibri"/>
      <family val="2"/>
    </font>
    <font>
      <sz val="14"/>
      <name val="Calibri"/>
      <family val="2"/>
      <scheme val="minor"/>
    </font>
    <font>
      <sz val="10"/>
      <name val="Arial"/>
      <family val="2"/>
    </font>
    <font>
      <sz val="24"/>
      <color rgb="FF000000"/>
      <name val="Georgia"/>
      <family val="1"/>
    </font>
    <font>
      <b/>
      <sz val="12"/>
      <color theme="1"/>
      <name val="Calibri"/>
      <family val="2"/>
      <charset val="161"/>
      <scheme val="minor"/>
    </font>
    <font>
      <b/>
      <sz val="11"/>
      <color theme="1"/>
      <name val="Calibri"/>
      <family val="2"/>
      <charset val="161"/>
      <scheme val="minor"/>
    </font>
    <font>
      <b/>
      <sz val="10"/>
      <color theme="0"/>
      <name val="Calibri"/>
      <family val="2"/>
      <scheme val="minor"/>
    </font>
    <font>
      <sz val="10"/>
      <color theme="0"/>
      <name val="Calibri"/>
      <family val="2"/>
      <scheme val="minor"/>
    </font>
    <font>
      <sz val="11"/>
      <name val="Calibri"/>
      <family val="2"/>
      <scheme val="minor"/>
    </font>
    <font>
      <sz val="10"/>
      <name val="Calibri"/>
      <family val="2"/>
      <charset val="161"/>
      <scheme val="minor"/>
    </font>
    <font>
      <sz val="10"/>
      <color theme="1"/>
      <name val="Calibri"/>
      <family val="2"/>
      <charset val="161"/>
      <scheme val="minor"/>
    </font>
    <font>
      <sz val="10"/>
      <name val="Calibri"/>
      <family val="2"/>
      <charset val="161"/>
    </font>
    <font>
      <sz val="10"/>
      <color rgb="FF000000"/>
      <name val="Calibri"/>
      <family val="2"/>
      <scheme val="minor"/>
    </font>
    <font>
      <sz val="10"/>
      <color theme="1"/>
      <name val="Calibri"/>
      <family val="2"/>
      <charset val="161"/>
    </font>
    <font>
      <sz val="10"/>
      <color indexed="8"/>
      <name val="Calibri"/>
      <family val="2"/>
    </font>
    <font>
      <sz val="10"/>
      <color indexed="8"/>
      <name val="Calibri"/>
      <family val="2"/>
      <charset val="161"/>
    </font>
    <font>
      <sz val="8"/>
      <name val="Calibri"/>
      <family val="2"/>
      <scheme val="minor"/>
    </font>
    <font>
      <sz val="11"/>
      <name val="Calibri"/>
      <family val="2"/>
      <charset val="161"/>
    </font>
    <font>
      <sz val="11"/>
      <name val="Calibri"/>
      <family val="2"/>
      <charset val="161"/>
      <scheme val="minor"/>
    </font>
    <font>
      <sz val="8"/>
      <color theme="1"/>
      <name val="Calibri"/>
      <family val="2"/>
      <charset val="161"/>
      <scheme val="minor"/>
    </font>
    <font>
      <b/>
      <sz val="11"/>
      <name val="Calibri"/>
      <family val="2"/>
      <charset val="161"/>
      <scheme val="minor"/>
    </font>
    <font>
      <b/>
      <sz val="10"/>
      <color theme="1"/>
      <name val="Calibri"/>
      <family val="2"/>
      <charset val="161"/>
      <scheme val="minor"/>
    </font>
    <font>
      <b/>
      <sz val="10"/>
      <name val="Calibri"/>
      <family val="2"/>
      <charset val="161"/>
      <scheme val="minor"/>
    </font>
  </fonts>
  <fills count="13">
    <fill>
      <patternFill patternType="none"/>
    </fill>
    <fill>
      <patternFill patternType="gray125"/>
    </fill>
    <fill>
      <patternFill patternType="solid">
        <fgColor rgb="FFDDEBF7"/>
        <bgColor rgb="FFDDEBF7"/>
      </patternFill>
    </fill>
    <fill>
      <patternFill patternType="solid">
        <fgColor rgb="FF003399"/>
        <bgColor rgb="FFDDEBF7"/>
      </patternFill>
    </fill>
    <fill>
      <patternFill patternType="solid">
        <fgColor rgb="FF002060"/>
        <bgColor indexed="64"/>
      </patternFill>
    </fill>
    <fill>
      <patternFill patternType="solid">
        <fgColor rgb="FF003399"/>
        <bgColor indexed="64"/>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4"/>
        <bgColor theme="4"/>
      </patternFill>
    </fill>
    <fill>
      <patternFill patternType="solid">
        <fgColor theme="3" tint="0.79998168889431442"/>
        <bgColor indexed="64"/>
      </patternFill>
    </fill>
    <fill>
      <patternFill patternType="solid">
        <fgColor rgb="FFC5D9F1"/>
        <bgColor indexed="64"/>
      </patternFill>
    </fill>
    <fill>
      <patternFill patternType="solid">
        <fgColor theme="9" tint="0.79998168889431442"/>
        <bgColor indexed="64"/>
      </patternFill>
    </fill>
  </fills>
  <borders count="7">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8">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1" fillId="0" borderId="0" applyNumberFormat="0" applyFont="0" applyBorder="0" applyProtection="0"/>
    <xf numFmtId="0" fontId="3" fillId="0" borderId="0" applyNumberForma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4" fillId="0" borderId="0" applyNumberFormat="0" applyBorder="0" applyProtection="0"/>
    <xf numFmtId="0" fontId="3" fillId="0" borderId="0" applyNumberFormat="0" applyBorder="0" applyProtection="0"/>
    <xf numFmtId="0" fontId="4"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1" fillId="0" borderId="0"/>
    <xf numFmtId="0" fontId="41" fillId="0" borderId="0"/>
    <xf numFmtId="0" fontId="88" fillId="0" borderId="0"/>
    <xf numFmtId="0" fontId="41" fillId="0" borderId="0"/>
  </cellStyleXfs>
  <cellXfs count="374">
    <xf numFmtId="0" fontId="0" fillId="0" borderId="0" xfId="0"/>
    <xf numFmtId="0" fontId="9" fillId="0" borderId="0" xfId="0" applyFont="1"/>
    <xf numFmtId="0" fontId="10" fillId="0" borderId="0" xfId="0" applyFont="1"/>
    <xf numFmtId="168" fontId="10" fillId="0" borderId="0" xfId="0" applyNumberFormat="1" applyFont="1" applyProtection="1">
      <protection hidden="1"/>
    </xf>
    <xf numFmtId="0" fontId="13" fillId="4" borderId="0" xfId="0" applyFont="1" applyFill="1"/>
    <xf numFmtId="0" fontId="14" fillId="0" borderId="0" xfId="0" applyFont="1" applyAlignment="1">
      <alignment horizontal="left"/>
    </xf>
    <xf numFmtId="0" fontId="14" fillId="0" borderId="0" xfId="0" applyFont="1"/>
    <xf numFmtId="0" fontId="15" fillId="0" borderId="0" xfId="0" applyFont="1"/>
    <xf numFmtId="0" fontId="14" fillId="0" borderId="0" xfId="0" applyFont="1" applyProtection="1">
      <protection hidden="1"/>
    </xf>
    <xf numFmtId="0" fontId="17" fillId="3" borderId="0" xfId="0" applyFont="1" applyFill="1" applyAlignment="1">
      <alignment horizontal="center"/>
    </xf>
    <xf numFmtId="0" fontId="16" fillId="3" borderId="0" xfId="0" applyFont="1" applyFill="1" applyAlignment="1">
      <alignment horizontal="center"/>
    </xf>
    <xf numFmtId="0" fontId="15" fillId="0" borderId="0" xfId="0" applyFont="1" applyFill="1"/>
    <xf numFmtId="0" fontId="18" fillId="0" borderId="0" xfId="0" applyFont="1" applyFill="1"/>
    <xf numFmtId="0" fontId="17" fillId="3" borderId="0" xfId="0" applyFont="1" applyFill="1"/>
    <xf numFmtId="0" fontId="15" fillId="2" borderId="0" xfId="0" applyFont="1" applyFill="1"/>
    <xf numFmtId="0" fontId="18" fillId="0" borderId="0" xfId="0" applyFont="1"/>
    <xf numFmtId="0" fontId="15" fillId="0" borderId="0" xfId="0" applyFont="1" applyAlignment="1">
      <alignment horizontal="center"/>
    </xf>
    <xf numFmtId="0" fontId="19" fillId="0" borderId="0" xfId="0" applyFont="1"/>
    <xf numFmtId="0" fontId="19" fillId="0" borderId="0" xfId="0" applyFont="1" applyFill="1"/>
    <xf numFmtId="0" fontId="19" fillId="0" borderId="0" xfId="0" applyFont="1" applyAlignment="1">
      <alignment horizontal="center"/>
    </xf>
    <xf numFmtId="0" fontId="19" fillId="0" borderId="0" xfId="0" applyFont="1" applyFill="1" applyAlignment="1">
      <alignment horizontal="center"/>
    </xf>
    <xf numFmtId="0" fontId="20" fillId="0" borderId="0" xfId="0" applyFont="1" applyFill="1"/>
    <xf numFmtId="0" fontId="15" fillId="0" borderId="1" xfId="0" applyFont="1" applyFill="1" applyBorder="1"/>
    <xf numFmtId="0" fontId="18" fillId="0" borderId="1" xfId="0" applyFont="1" applyBorder="1"/>
    <xf numFmtId="0" fontId="15" fillId="0" borderId="1" xfId="0" applyFont="1" applyBorder="1" applyAlignment="1">
      <alignment horizontal="center"/>
    </xf>
    <xf numFmtId="0" fontId="15" fillId="0" borderId="1" xfId="0" applyFont="1" applyBorder="1"/>
    <xf numFmtId="0" fontId="18" fillId="0" borderId="0" xfId="0" applyFont="1" applyAlignment="1">
      <alignment horizontal="center"/>
    </xf>
    <xf numFmtId="0" fontId="22" fillId="0" borderId="0" xfId="0" applyFont="1"/>
    <xf numFmtId="0" fontId="23" fillId="3" borderId="0" xfId="0" applyFont="1" applyFill="1"/>
    <xf numFmtId="0" fontId="23" fillId="3" borderId="0" xfId="0" applyFont="1" applyFill="1" applyAlignment="1">
      <alignment horizontal="center"/>
    </xf>
    <xf numFmtId="0" fontId="24" fillId="3" borderId="0" xfId="0" applyFont="1" applyFill="1" applyAlignment="1">
      <alignment horizontal="center"/>
    </xf>
    <xf numFmtId="0" fontId="25" fillId="2" borderId="0" xfId="0" applyFont="1" applyFill="1"/>
    <xf numFmtId="0" fontId="26" fillId="0" borderId="0" xfId="0" applyFont="1"/>
    <xf numFmtId="0" fontId="26" fillId="0" borderId="0" xfId="0" applyFont="1" applyFill="1" applyAlignment="1">
      <alignment horizontal="center"/>
    </xf>
    <xf numFmtId="0" fontId="25" fillId="0" borderId="0" xfId="0" applyFont="1" applyFill="1" applyAlignment="1">
      <alignment horizontal="center"/>
    </xf>
    <xf numFmtId="0" fontId="25" fillId="0" borderId="0" xfId="0" applyFont="1" applyFill="1"/>
    <xf numFmtId="0" fontId="26" fillId="0" borderId="0" xfId="0" applyFont="1" applyFill="1"/>
    <xf numFmtId="0" fontId="25" fillId="0" borderId="0" xfId="0" applyFont="1"/>
    <xf numFmtId="0" fontId="25" fillId="0" borderId="0" xfId="0" applyFont="1" applyFill="1" applyAlignment="1">
      <alignment horizontal="left"/>
    </xf>
    <xf numFmtId="1" fontId="25" fillId="0" borderId="0" xfId="0" applyNumberFormat="1" applyFont="1" applyFill="1" applyAlignment="1">
      <alignment horizontal="center"/>
    </xf>
    <xf numFmtId="1" fontId="26" fillId="0" borderId="0" xfId="0" applyNumberFormat="1" applyFont="1" applyFill="1" applyAlignment="1">
      <alignment horizontal="center"/>
    </xf>
    <xf numFmtId="0" fontId="25" fillId="0" borderId="0" xfId="0" applyNumberFormat="1" applyFont="1" applyFill="1" applyAlignment="1">
      <alignment horizontal="center"/>
    </xf>
    <xf numFmtId="0" fontId="25" fillId="0" borderId="0" xfId="0" applyFont="1" applyAlignment="1">
      <alignment horizontal="left"/>
    </xf>
    <xf numFmtId="164" fontId="25" fillId="0" borderId="0" xfId="0" applyNumberFormat="1" applyFont="1" applyFill="1" applyAlignment="1">
      <alignment horizontal="center"/>
    </xf>
    <xf numFmtId="164" fontId="26" fillId="0" borderId="0" xfId="0" applyNumberFormat="1" applyFont="1" applyFill="1" applyAlignment="1">
      <alignment horizontal="center"/>
    </xf>
    <xf numFmtId="0" fontId="25" fillId="0" borderId="0" xfId="0" applyFont="1" applyAlignment="1">
      <alignment horizontal="center"/>
    </xf>
    <xf numFmtId="164" fontId="27" fillId="0" borderId="0" xfId="32" applyNumberFormat="1" applyFont="1" applyFill="1" applyAlignment="1">
      <alignment horizontal="center" wrapText="1"/>
    </xf>
    <xf numFmtId="0" fontId="27" fillId="0" borderId="0" xfId="0" applyFont="1" applyFill="1" applyAlignment="1">
      <alignment horizontal="center"/>
    </xf>
    <xf numFmtId="0" fontId="27" fillId="0" borderId="0" xfId="0" applyFont="1" applyFill="1"/>
    <xf numFmtId="0" fontId="27" fillId="0" borderId="0" xfId="0" applyFont="1" applyAlignment="1">
      <alignment horizontal="center"/>
    </xf>
    <xf numFmtId="0" fontId="27" fillId="0" borderId="0" xfId="0" applyFont="1"/>
    <xf numFmtId="164" fontId="28" fillId="0" borderId="0" xfId="32" applyNumberFormat="1" applyFont="1" applyFill="1" applyAlignment="1">
      <alignment horizontal="center" wrapText="1"/>
    </xf>
    <xf numFmtId="0" fontId="28" fillId="0" borderId="0" xfId="0" applyFont="1" applyFill="1" applyAlignment="1">
      <alignment horizontal="center"/>
    </xf>
    <xf numFmtId="0" fontId="28" fillId="0" borderId="0" xfId="0" applyFont="1" applyFill="1"/>
    <xf numFmtId="0" fontId="28" fillId="0" borderId="0" xfId="0" applyFont="1" applyAlignment="1">
      <alignment horizontal="center"/>
    </xf>
    <xf numFmtId="0" fontId="28" fillId="0" borderId="0" xfId="0" applyFont="1"/>
    <xf numFmtId="164" fontId="29" fillId="0" borderId="0" xfId="32" applyNumberFormat="1" applyFont="1" applyFill="1" applyAlignment="1">
      <alignment horizontal="right" wrapText="1" indent="1"/>
    </xf>
    <xf numFmtId="0" fontId="29" fillId="0" borderId="0" xfId="0" applyFont="1" applyFill="1" applyAlignment="1">
      <alignment horizontal="center"/>
    </xf>
    <xf numFmtId="164" fontId="29" fillId="0" borderId="0" xfId="0" applyNumberFormat="1" applyFont="1" applyFill="1" applyAlignment="1">
      <alignment horizontal="center"/>
    </xf>
    <xf numFmtId="0" fontId="30" fillId="0" borderId="0" xfId="0" applyFont="1" applyFill="1" applyAlignment="1">
      <alignment horizontal="center"/>
    </xf>
    <xf numFmtId="0" fontId="25" fillId="0" borderId="0" xfId="32" applyFont="1" applyFill="1" applyAlignment="1">
      <alignment horizontal="right" wrapText="1" indent="1"/>
    </xf>
    <xf numFmtId="0" fontId="29" fillId="0" borderId="0" xfId="0" applyFont="1" applyAlignment="1">
      <alignment horizontal="center"/>
    </xf>
    <xf numFmtId="0" fontId="29" fillId="0" borderId="0" xfId="0" applyNumberFormat="1" applyFont="1" applyFill="1" applyBorder="1" applyAlignment="1">
      <alignment horizontal="center" vertical="center"/>
    </xf>
    <xf numFmtId="0" fontId="31" fillId="0" borderId="0" xfId="0" applyFont="1"/>
    <xf numFmtId="3" fontId="29" fillId="0" borderId="0" xfId="0" applyNumberFormat="1" applyFont="1" applyFill="1" applyBorder="1" applyAlignment="1">
      <alignment horizontal="center" vertical="center"/>
    </xf>
    <xf numFmtId="0" fontId="32" fillId="0" borderId="0" xfId="0" applyFont="1"/>
    <xf numFmtId="0" fontId="29" fillId="0" borderId="0" xfId="0" applyFont="1" applyFill="1"/>
    <xf numFmtId="3" fontId="29" fillId="0" borderId="0" xfId="33" applyNumberFormat="1" applyFont="1" applyFill="1" applyAlignment="1">
      <alignment horizontal="center"/>
    </xf>
    <xf numFmtId="0" fontId="29" fillId="0" borderId="0" xfId="33" applyNumberFormat="1" applyFont="1" applyFill="1" applyAlignment="1">
      <alignment horizontal="center"/>
    </xf>
    <xf numFmtId="0" fontId="29" fillId="0" borderId="0" xfId="33" applyNumberFormat="1" applyFont="1" applyFill="1" applyAlignment="1">
      <alignment horizontal="center" vertical="center"/>
    </xf>
    <xf numFmtId="0" fontId="29" fillId="0" borderId="0" xfId="0" applyFont="1" applyAlignment="1">
      <alignment horizontal="left"/>
    </xf>
    <xf numFmtId="3" fontId="29" fillId="0" borderId="0" xfId="33" applyNumberFormat="1" applyFont="1" applyFill="1" applyAlignment="1">
      <alignment horizontal="center" vertical="center"/>
    </xf>
    <xf numFmtId="2" fontId="29" fillId="0" borderId="0" xfId="0" applyNumberFormat="1" applyFont="1" applyFill="1" applyAlignment="1">
      <alignment horizontal="center"/>
    </xf>
    <xf numFmtId="0" fontId="33" fillId="0" borderId="0" xfId="0" applyFont="1"/>
    <xf numFmtId="0" fontId="34" fillId="5" borderId="0" xfId="0" applyFont="1" applyFill="1"/>
    <xf numFmtId="0" fontId="35" fillId="3" borderId="0" xfId="0" applyFont="1" applyFill="1" applyAlignment="1">
      <alignment horizontal="center"/>
    </xf>
    <xf numFmtId="0" fontId="34" fillId="3" borderId="0" xfId="0" applyFont="1" applyFill="1" applyAlignment="1">
      <alignment horizontal="center"/>
    </xf>
    <xf numFmtId="0" fontId="35" fillId="3" borderId="0" xfId="0" applyFont="1" applyFill="1"/>
    <xf numFmtId="0" fontId="36" fillId="2" borderId="0" xfId="0" applyFont="1" applyFill="1"/>
    <xf numFmtId="0" fontId="37" fillId="0" borderId="0" xfId="0" applyFont="1" applyFill="1"/>
    <xf numFmtId="0" fontId="36" fillId="0" borderId="0" xfId="0" applyFont="1" applyFill="1"/>
    <xf numFmtId="0" fontId="38" fillId="0" borderId="0" xfId="0" applyFont="1" applyFill="1"/>
    <xf numFmtId="0" fontId="36" fillId="0" borderId="0" xfId="0" applyFont="1" applyAlignment="1">
      <alignment horizontal="center"/>
    </xf>
    <xf numFmtId="0" fontId="36" fillId="0" borderId="0" xfId="0" applyFont="1"/>
    <xf numFmtId="0" fontId="36" fillId="0" borderId="0" xfId="0" applyFont="1" applyFill="1" applyAlignment="1">
      <alignment horizontal="center"/>
    </xf>
    <xf numFmtId="1" fontId="36" fillId="0" borderId="0" xfId="0" applyNumberFormat="1" applyFont="1" applyFill="1" applyAlignment="1">
      <alignment horizontal="center"/>
    </xf>
    <xf numFmtId="164" fontId="37" fillId="0" borderId="0" xfId="0" applyNumberFormat="1" applyFont="1" applyFill="1" applyAlignment="1">
      <alignment horizontal="center"/>
    </xf>
    <xf numFmtId="167" fontId="39" fillId="0" borderId="0" xfId="51" applyNumberFormat="1" applyFont="1" applyFill="1" applyBorder="1" applyAlignment="1">
      <alignment horizontal="center" vertical="center"/>
    </xf>
    <xf numFmtId="0" fontId="37" fillId="0" borderId="0" xfId="0" applyFont="1" applyFill="1" applyAlignment="1">
      <alignment horizontal="left"/>
    </xf>
    <xf numFmtId="164" fontId="37" fillId="0" borderId="0" xfId="32" applyNumberFormat="1" applyFont="1" applyFill="1" applyAlignment="1">
      <alignment horizontal="center" wrapText="1"/>
    </xf>
    <xf numFmtId="164" fontId="40" fillId="0" borderId="0" xfId="32" applyNumberFormat="1" applyFont="1" applyFill="1" applyAlignment="1">
      <alignment horizontal="center" wrapText="1"/>
    </xf>
    <xf numFmtId="0" fontId="37" fillId="0" borderId="0" xfId="0" applyFont="1"/>
    <xf numFmtId="164" fontId="36" fillId="0" borderId="0" xfId="32" applyNumberFormat="1" applyFont="1" applyFill="1" applyAlignment="1">
      <alignment horizontal="center" wrapText="1"/>
    </xf>
    <xf numFmtId="0" fontId="36" fillId="0" borderId="0" xfId="0" applyFont="1" applyFill="1" applyBorder="1" applyAlignment="1">
      <alignment horizontal="center"/>
    </xf>
    <xf numFmtId="2" fontId="36" fillId="0" borderId="0" xfId="0" applyNumberFormat="1" applyFont="1" applyFill="1" applyBorder="1" applyAlignment="1">
      <alignment horizontal="center"/>
    </xf>
    <xf numFmtId="0" fontId="36" fillId="0" borderId="0" xfId="0" applyFont="1" applyBorder="1" applyAlignment="1">
      <alignment horizontal="center"/>
    </xf>
    <xf numFmtId="164" fontId="37" fillId="0" borderId="0" xfId="0" applyNumberFormat="1" applyFont="1" applyAlignment="1">
      <alignment horizontal="center"/>
    </xf>
    <xf numFmtId="164" fontId="36" fillId="0" borderId="0" xfId="0" applyNumberFormat="1" applyFont="1"/>
    <xf numFmtId="165" fontId="36" fillId="0" borderId="0" xfId="0" applyNumberFormat="1" applyFont="1" applyFill="1" applyAlignment="1">
      <alignment horizontal="center"/>
    </xf>
    <xf numFmtId="165" fontId="36" fillId="0" borderId="0" xfId="0" applyNumberFormat="1" applyFont="1" applyAlignment="1">
      <alignment horizontal="center"/>
    </xf>
    <xf numFmtId="1" fontId="36" fillId="0" borderId="0" xfId="0" applyNumberFormat="1" applyFont="1" applyAlignment="1">
      <alignment horizontal="center"/>
    </xf>
    <xf numFmtId="164" fontId="36" fillId="0" borderId="0" xfId="0" applyNumberFormat="1" applyFont="1" applyAlignment="1">
      <alignment horizontal="center"/>
    </xf>
    <xf numFmtId="0" fontId="43" fillId="0" borderId="0" xfId="0" applyFont="1" applyAlignment="1">
      <alignment horizontal="center"/>
    </xf>
    <xf numFmtId="0" fontId="43" fillId="0" borderId="0" xfId="0" applyFont="1"/>
    <xf numFmtId="0" fontId="43" fillId="0" borderId="0" xfId="0" applyFont="1" applyBorder="1" applyAlignment="1">
      <alignment horizontal="center"/>
    </xf>
    <xf numFmtId="0" fontId="43" fillId="0" borderId="0" xfId="0" applyFont="1" applyFill="1" applyAlignment="1">
      <alignment horizontal="center"/>
    </xf>
    <xf numFmtId="0" fontId="43" fillId="0" borderId="0" xfId="0" applyFont="1" applyFill="1" applyBorder="1" applyAlignment="1">
      <alignment horizontal="center"/>
    </xf>
    <xf numFmtId="2" fontId="43" fillId="0" borderId="0" xfId="0" applyNumberFormat="1" applyFont="1" applyFill="1" applyBorder="1" applyAlignment="1">
      <alignment horizontal="center"/>
    </xf>
    <xf numFmtId="164" fontId="42" fillId="0" borderId="0" xfId="0" applyNumberFormat="1" applyFont="1" applyFill="1" applyAlignment="1">
      <alignment horizontal="center"/>
    </xf>
    <xf numFmtId="165" fontId="43" fillId="0" borderId="0" xfId="0" applyNumberFormat="1" applyFont="1" applyAlignment="1">
      <alignment horizontal="center"/>
    </xf>
    <xf numFmtId="0" fontId="44" fillId="0" borderId="1" xfId="0" applyFont="1" applyFill="1" applyBorder="1"/>
    <xf numFmtId="0" fontId="44" fillId="0" borderId="0" xfId="0" applyFont="1"/>
    <xf numFmtId="166" fontId="25" fillId="0" borderId="0" xfId="0" applyNumberFormat="1" applyFont="1" applyFill="1" applyAlignment="1">
      <alignment horizontal="center"/>
    </xf>
    <xf numFmtId="0" fontId="24" fillId="5" borderId="0" xfId="0" applyFont="1" applyFill="1"/>
    <xf numFmtId="0" fontId="26" fillId="0" borderId="0" xfId="0" applyFont="1" applyFill="1" applyBorder="1"/>
    <xf numFmtId="3" fontId="2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0" fontId="29" fillId="0" borderId="0" xfId="0" applyFont="1" applyFill="1" applyBorder="1" applyAlignment="1">
      <alignment horizontal="left"/>
    </xf>
    <xf numFmtId="167" fontId="26" fillId="0" borderId="0" xfId="0" applyNumberFormat="1" applyFont="1" applyFill="1" applyBorder="1" applyAlignment="1">
      <alignment horizontal="center"/>
    </xf>
    <xf numFmtId="0" fontId="29" fillId="0" borderId="0" xfId="0" applyFont="1"/>
    <xf numFmtId="0" fontId="31" fillId="0" borderId="0" xfId="0" applyFont="1" applyFill="1" applyBorder="1" applyAlignment="1">
      <alignment horizontal="left"/>
    </xf>
    <xf numFmtId="164" fontId="31" fillId="0" borderId="0" xfId="0" applyNumberFormat="1" applyFont="1" applyFill="1" applyBorder="1" applyAlignment="1">
      <alignment horizontal="center"/>
    </xf>
    <xf numFmtId="0" fontId="31" fillId="0" borderId="0" xfId="0" applyFont="1" applyFill="1" applyBorder="1" applyAlignment="1">
      <alignment horizontal="center"/>
    </xf>
    <xf numFmtId="3" fontId="45" fillId="6" borderId="0" xfId="0" applyNumberFormat="1" applyFont="1" applyFill="1" applyBorder="1"/>
    <xf numFmtId="167" fontId="46" fillId="6" borderId="0" xfId="0" applyNumberFormat="1" applyFont="1" applyFill="1" applyBorder="1" applyAlignment="1">
      <alignment horizontal="center"/>
    </xf>
    <xf numFmtId="167" fontId="46" fillId="0" borderId="0" xfId="0" applyNumberFormat="1" applyFont="1" applyFill="1" applyBorder="1" applyAlignment="1">
      <alignment horizontal="center"/>
    </xf>
    <xf numFmtId="166" fontId="25" fillId="0" borderId="0" xfId="0" applyNumberFormat="1" applyFont="1" applyAlignment="1">
      <alignment horizontal="center"/>
    </xf>
    <xf numFmtId="3" fontId="46" fillId="6" borderId="0" xfId="0" applyNumberFormat="1" applyFont="1" applyFill="1" applyBorder="1" applyAlignment="1">
      <alignment horizontal="center"/>
    </xf>
    <xf numFmtId="3" fontId="46" fillId="0" borderId="0" xfId="0" applyNumberFormat="1" applyFont="1" applyFill="1" applyBorder="1" applyAlignment="1">
      <alignment horizontal="center"/>
    </xf>
    <xf numFmtId="0" fontId="25" fillId="0" borderId="0" xfId="0" applyFont="1" applyFill="1" applyBorder="1"/>
    <xf numFmtId="164" fontId="25" fillId="0" borderId="0" xfId="31" applyNumberFormat="1" applyFont="1" applyFill="1" applyBorder="1" applyAlignment="1">
      <alignment horizontal="center" wrapText="1"/>
    </xf>
    <xf numFmtId="164" fontId="25" fillId="0" borderId="0" xfId="30" applyNumberFormat="1" applyFont="1" applyFill="1" applyBorder="1" applyAlignment="1">
      <alignment horizontal="center" wrapText="1"/>
    </xf>
    <xf numFmtId="1" fontId="26" fillId="0" borderId="0" xfId="30" applyNumberFormat="1" applyFont="1" applyFill="1" applyBorder="1" applyAlignment="1">
      <alignment horizontal="center" wrapText="1"/>
    </xf>
    <xf numFmtId="0" fontId="30" fillId="0" borderId="0" xfId="0" applyFont="1" applyFill="1" applyBorder="1"/>
    <xf numFmtId="0" fontId="47" fillId="0" borderId="0" xfId="0" applyFont="1" applyFill="1" applyBorder="1"/>
    <xf numFmtId="0" fontId="48" fillId="0" borderId="0" xfId="0" applyFont="1" applyFill="1" applyBorder="1"/>
    <xf numFmtId="0" fontId="29" fillId="0" borderId="0" xfId="0" applyFont="1" applyFill="1" applyBorder="1"/>
    <xf numFmtId="0" fontId="32" fillId="0" borderId="0" xfId="0" applyFont="1" applyFill="1" applyBorder="1"/>
    <xf numFmtId="0" fontId="48" fillId="0" borderId="0" xfId="0" applyFont="1" applyFill="1" applyBorder="1" applyAlignment="1">
      <alignment horizontal="center" vertical="center"/>
    </xf>
    <xf numFmtId="3" fontId="25" fillId="0" borderId="0" xfId="0" applyNumberFormat="1" applyFont="1" applyAlignment="1">
      <alignment horizontal="center"/>
    </xf>
    <xf numFmtId="3" fontId="25" fillId="0" borderId="0" xfId="0" applyNumberFormat="1" applyFont="1" applyFill="1" applyAlignment="1">
      <alignment horizontal="center"/>
    </xf>
    <xf numFmtId="0" fontId="31" fillId="0" borderId="0" xfId="0" applyFont="1" applyFill="1" applyBorder="1"/>
    <xf numFmtId="164" fontId="31" fillId="0" borderId="0" xfId="16" applyNumberFormat="1" applyFont="1" applyFill="1" applyBorder="1" applyAlignment="1">
      <alignment horizontal="center" vertical="center"/>
    </xf>
    <xf numFmtId="0" fontId="25" fillId="0" borderId="0" xfId="0" applyFont="1" applyBorder="1"/>
    <xf numFmtId="0" fontId="25" fillId="0" borderId="1" xfId="0" applyFont="1" applyBorder="1"/>
    <xf numFmtId="0" fontId="49" fillId="3" borderId="0" xfId="0" applyFont="1" applyFill="1" applyAlignment="1">
      <alignment horizontal="center"/>
    </xf>
    <xf numFmtId="3" fontId="50" fillId="0" borderId="0" xfId="0" applyNumberFormat="1" applyFont="1" applyFill="1" applyBorder="1" applyAlignment="1">
      <alignment horizontal="center"/>
    </xf>
    <xf numFmtId="3" fontId="51" fillId="0" borderId="0" xfId="0" applyNumberFormat="1" applyFont="1" applyFill="1" applyBorder="1" applyAlignment="1">
      <alignment horizontal="center"/>
    </xf>
    <xf numFmtId="1" fontId="51" fillId="0" borderId="0" xfId="0" applyNumberFormat="1" applyFont="1" applyFill="1" applyBorder="1" applyAlignment="1">
      <alignment horizontal="center"/>
    </xf>
    <xf numFmtId="164" fontId="52" fillId="0" borderId="0" xfId="0" applyNumberFormat="1" applyFont="1" applyFill="1" applyBorder="1" applyAlignment="1">
      <alignment horizontal="center"/>
    </xf>
    <xf numFmtId="167" fontId="51" fillId="0" borderId="0" xfId="0" applyNumberFormat="1" applyFont="1" applyFill="1" applyBorder="1" applyAlignment="1">
      <alignment horizontal="center"/>
    </xf>
    <xf numFmtId="164" fontId="54" fillId="0" borderId="0" xfId="0" applyNumberFormat="1" applyFont="1" applyFill="1" applyBorder="1" applyAlignment="1">
      <alignment horizontal="center"/>
    </xf>
    <xf numFmtId="0" fontId="50" fillId="0" borderId="0" xfId="0" applyFont="1" applyFill="1"/>
    <xf numFmtId="0" fontId="50" fillId="0" borderId="0" xfId="0" applyFont="1"/>
    <xf numFmtId="167" fontId="55" fillId="0" borderId="0" xfId="0" applyNumberFormat="1" applyFont="1" applyFill="1" applyBorder="1" applyAlignment="1">
      <alignment horizontal="center"/>
    </xf>
    <xf numFmtId="0" fontId="51" fillId="0" borderId="0" xfId="0" applyFont="1" applyFill="1" applyBorder="1"/>
    <xf numFmtId="166" fontId="50" fillId="0" borderId="0" xfId="0" applyNumberFormat="1" applyFont="1" applyFill="1" applyAlignment="1">
      <alignment horizontal="center"/>
    </xf>
    <xf numFmtId="164" fontId="50" fillId="0" borderId="0" xfId="30" applyNumberFormat="1" applyFont="1" applyFill="1" applyBorder="1" applyAlignment="1">
      <alignment horizontal="center" wrapText="1"/>
    </xf>
    <xf numFmtId="0" fontId="50" fillId="0" borderId="0" xfId="0" applyFont="1" applyFill="1" applyBorder="1" applyAlignment="1">
      <alignment horizontal="center"/>
    </xf>
    <xf numFmtId="0" fontId="50" fillId="0" borderId="0" xfId="0" applyFont="1" applyFill="1" applyBorder="1"/>
    <xf numFmtId="1" fontId="52" fillId="0" borderId="0" xfId="0" applyNumberFormat="1" applyFont="1" applyFill="1" applyBorder="1" applyAlignment="1">
      <alignment horizontal="center" vertical="center"/>
    </xf>
    <xf numFmtId="1" fontId="52" fillId="0" borderId="0" xfId="0" applyNumberFormat="1" applyFont="1" applyFill="1" applyBorder="1" applyAlignment="1">
      <alignment horizontal="center"/>
    </xf>
    <xf numFmtId="1" fontId="50" fillId="0" borderId="0" xfId="0" applyNumberFormat="1" applyFont="1" applyFill="1" applyBorder="1" applyAlignment="1">
      <alignment horizontal="center"/>
    </xf>
    <xf numFmtId="0" fontId="56" fillId="0" borderId="0" xfId="0" applyFont="1" applyFill="1" applyBorder="1" applyAlignment="1">
      <alignment horizontal="center"/>
    </xf>
    <xf numFmtId="0" fontId="52" fillId="0" borderId="0" xfId="0" applyFont="1" applyFill="1" applyBorder="1" applyAlignment="1">
      <alignment horizontal="left"/>
    </xf>
    <xf numFmtId="0" fontId="57" fillId="0" borderId="0" xfId="0" applyFont="1" applyFill="1" applyBorder="1" applyAlignment="1">
      <alignment horizontal="center"/>
    </xf>
    <xf numFmtId="0" fontId="52" fillId="0" borderId="0" xfId="0" applyFont="1" applyFill="1" applyBorder="1" applyAlignment="1">
      <alignment horizontal="center" vertical="center"/>
    </xf>
    <xf numFmtId="3" fontId="52" fillId="0" borderId="0" xfId="0" applyNumberFormat="1" applyFont="1" applyFill="1" applyBorder="1" applyAlignment="1">
      <alignment horizontal="center"/>
    </xf>
    <xf numFmtId="0" fontId="52" fillId="0" borderId="0" xfId="0" applyFont="1" applyFill="1" applyBorder="1"/>
    <xf numFmtId="0" fontId="52" fillId="0" borderId="0" xfId="0" applyFont="1" applyFill="1" applyBorder="1" applyAlignment="1">
      <alignment horizontal="center"/>
    </xf>
    <xf numFmtId="164" fontId="52" fillId="0" borderId="0" xfId="0" applyNumberFormat="1" applyFont="1" applyFill="1" applyBorder="1" applyAlignment="1">
      <alignment horizontal="center" vertical="center"/>
    </xf>
    <xf numFmtId="164" fontId="57" fillId="0" borderId="0" xfId="0" applyNumberFormat="1" applyFont="1" applyFill="1" applyBorder="1" applyAlignment="1">
      <alignment horizontal="center" vertical="center"/>
    </xf>
    <xf numFmtId="0" fontId="57" fillId="0" borderId="0" xfId="0" applyFont="1" applyFill="1" applyBorder="1" applyAlignment="1">
      <alignment horizontal="center" vertical="center"/>
    </xf>
    <xf numFmtId="0" fontId="57" fillId="0" borderId="0" xfId="0" applyFont="1" applyFill="1" applyBorder="1"/>
    <xf numFmtId="0" fontId="56" fillId="0" borderId="0" xfId="0" applyFont="1" applyFill="1" applyBorder="1"/>
    <xf numFmtId="164" fontId="50" fillId="0" borderId="0" xfId="0" applyNumberFormat="1" applyFont="1" applyFill="1" applyBorder="1" applyAlignment="1">
      <alignment horizontal="center"/>
    </xf>
    <xf numFmtId="0" fontId="54" fillId="0" borderId="0" xfId="0" applyFont="1" applyFill="1" applyBorder="1"/>
    <xf numFmtId="1" fontId="54" fillId="0" borderId="0" xfId="0" applyNumberFormat="1" applyFont="1" applyFill="1" applyBorder="1" applyAlignment="1">
      <alignment horizontal="center"/>
    </xf>
    <xf numFmtId="1" fontId="54" fillId="0" borderId="0" xfId="0" applyNumberFormat="1" applyFont="1" applyFill="1" applyBorder="1"/>
    <xf numFmtId="0" fontId="52" fillId="0" borderId="0" xfId="0" applyNumberFormat="1" applyFont="1" applyFill="1" applyBorder="1" applyAlignment="1">
      <alignment horizontal="center"/>
    </xf>
    <xf numFmtId="1" fontId="50" fillId="0" borderId="0" xfId="0" applyNumberFormat="1" applyFont="1" applyFill="1" applyAlignment="1">
      <alignment horizontal="center"/>
    </xf>
    <xf numFmtId="164" fontId="32" fillId="0" borderId="0" xfId="0" applyNumberFormat="1" applyFont="1" applyFill="1" applyAlignment="1">
      <alignment horizontal="center"/>
    </xf>
    <xf numFmtId="164" fontId="25" fillId="0" borderId="0" xfId="0" applyNumberFormat="1" applyFont="1" applyAlignment="1">
      <alignment horizontal="center"/>
    </xf>
    <xf numFmtId="0" fontId="14" fillId="0" borderId="1" xfId="0" applyFont="1" applyFill="1" applyBorder="1"/>
    <xf numFmtId="164" fontId="0" fillId="0" borderId="0" xfId="0" applyNumberFormat="1" applyAlignment="1">
      <alignment horizontal="center"/>
    </xf>
    <xf numFmtId="0" fontId="0" fillId="0" borderId="0" xfId="0" applyAlignment="1">
      <alignment horizontal="center"/>
    </xf>
    <xf numFmtId="164" fontId="0" fillId="0" borderId="0" xfId="0" applyNumberFormat="1"/>
    <xf numFmtId="0" fontId="22" fillId="0" borderId="0" xfId="0" applyFont="1" applyAlignment="1">
      <alignment horizontal="center"/>
    </xf>
    <xf numFmtId="164" fontId="22" fillId="0" borderId="0" xfId="0" applyNumberFormat="1" applyFont="1" applyAlignment="1">
      <alignment horizontal="center"/>
    </xf>
    <xf numFmtId="0" fontId="60" fillId="0" borderId="0" xfId="0" applyFont="1"/>
    <xf numFmtId="0" fontId="60" fillId="0" borderId="0" xfId="0" applyFont="1" applyAlignment="1">
      <alignment horizontal="center"/>
    </xf>
    <xf numFmtId="164" fontId="60" fillId="0" borderId="0" xfId="0" applyNumberFormat="1" applyFont="1" applyAlignment="1">
      <alignment horizontal="center"/>
    </xf>
    <xf numFmtId="0" fontId="61" fillId="0" borderId="1" xfId="0" applyFont="1" applyFill="1" applyBorder="1"/>
    <xf numFmtId="0" fontId="15" fillId="0" borderId="0" xfId="0" applyFont="1" applyFill="1" applyBorder="1" applyAlignment="1">
      <alignment horizontal="center"/>
    </xf>
    <xf numFmtId="0" fontId="61" fillId="0" borderId="0" xfId="0" applyFont="1" applyFill="1" applyBorder="1" applyAlignment="1">
      <alignment horizontal="center"/>
    </xf>
    <xf numFmtId="0" fontId="62" fillId="0" borderId="0" xfId="0" applyFont="1" applyFill="1" applyBorder="1" applyAlignment="1">
      <alignment horizontal="center"/>
    </xf>
    <xf numFmtId="0" fontId="14" fillId="0" borderId="0" xfId="0" applyFont="1" applyFill="1" applyBorder="1" applyAlignment="1">
      <alignment horizontal="center"/>
    </xf>
    <xf numFmtId="1" fontId="15" fillId="0" borderId="0" xfId="0" applyNumberFormat="1" applyFont="1" applyFill="1" applyBorder="1" applyAlignment="1">
      <alignment horizontal="center"/>
    </xf>
    <xf numFmtId="1" fontId="64" fillId="0" borderId="0" xfId="0" applyNumberFormat="1" applyFont="1" applyFill="1" applyAlignment="1">
      <alignment horizontal="center"/>
    </xf>
    <xf numFmtId="0" fontId="64" fillId="0" borderId="0" xfId="0" applyFont="1" applyAlignment="1">
      <alignment horizontal="left"/>
    </xf>
    <xf numFmtId="2" fontId="64" fillId="0" borderId="0" xfId="0" applyNumberFormat="1" applyFont="1" applyFill="1" applyAlignment="1">
      <alignment horizontal="center"/>
    </xf>
    <xf numFmtId="164" fontId="64" fillId="0" borderId="0" xfId="0" applyNumberFormat="1" applyFont="1" applyFill="1" applyAlignment="1">
      <alignment horizontal="center"/>
    </xf>
    <xf numFmtId="0" fontId="64" fillId="0" borderId="0" xfId="0" applyFont="1"/>
    <xf numFmtId="0" fontId="64" fillId="0" borderId="0" xfId="0" applyFont="1" applyAlignment="1">
      <alignment horizontal="center"/>
    </xf>
    <xf numFmtId="0" fontId="64" fillId="0" borderId="0" xfId="0" applyFont="1" applyFill="1" applyAlignment="1">
      <alignment horizontal="center"/>
    </xf>
    <xf numFmtId="0" fontId="64" fillId="0" borderId="0" xfId="0" applyFont="1" applyFill="1"/>
    <xf numFmtId="3" fontId="52" fillId="7" borderId="0" xfId="46" applyNumberFormat="1" applyFont="1" applyFill="1" applyBorder="1" applyAlignment="1" applyProtection="1">
      <alignment horizontal="center" vertical="center"/>
      <protection locked="0"/>
    </xf>
    <xf numFmtId="167" fontId="0" fillId="0" borderId="0" xfId="0" applyNumberFormat="1" applyAlignment="1">
      <alignment horizontal="center"/>
    </xf>
    <xf numFmtId="0" fontId="25" fillId="0" borderId="0" xfId="0" applyFont="1" applyFill="1" applyBorder="1" applyAlignment="1">
      <alignment horizontal="center"/>
    </xf>
    <xf numFmtId="0" fontId="52" fillId="0" borderId="0" xfId="46" applyNumberFormat="1" applyFont="1" applyFill="1" applyBorder="1" applyAlignment="1" applyProtection="1">
      <alignment horizontal="center" vertical="center"/>
      <protection locked="0"/>
    </xf>
    <xf numFmtId="1" fontId="52" fillId="0" borderId="0" xfId="46" applyNumberFormat="1" applyFont="1" applyFill="1" applyBorder="1" applyAlignment="1" applyProtection="1">
      <alignment horizontal="center" vertical="center"/>
      <protection locked="0"/>
    </xf>
    <xf numFmtId="3" fontId="50" fillId="0" borderId="0" xfId="0" applyNumberFormat="1" applyFont="1" applyFill="1" applyAlignment="1">
      <alignment horizontal="center"/>
    </xf>
    <xf numFmtId="1" fontId="50" fillId="0" borderId="0" xfId="30" applyNumberFormat="1" applyFont="1" applyFill="1" applyBorder="1" applyAlignment="1">
      <alignment horizontal="center"/>
    </xf>
    <xf numFmtId="0" fontId="52" fillId="0" borderId="0" xfId="30" applyFont="1" applyFill="1" applyBorder="1" applyAlignment="1"/>
    <xf numFmtId="0" fontId="54" fillId="0" borderId="0" xfId="30" applyFont="1" applyFill="1" applyBorder="1" applyAlignment="1"/>
    <xf numFmtId="0" fontId="52" fillId="7" borderId="0" xfId="46" applyNumberFormat="1" applyFont="1" applyFill="1" applyBorder="1" applyAlignment="1" applyProtection="1">
      <alignment horizontal="center" vertical="center"/>
      <protection locked="0"/>
    </xf>
    <xf numFmtId="3" fontId="65" fillId="6" borderId="0" xfId="0" applyNumberFormat="1" applyFont="1" applyFill="1" applyBorder="1"/>
    <xf numFmtId="167" fontId="55" fillId="6" borderId="0" xfId="0" applyNumberFormat="1" applyFont="1" applyFill="1" applyBorder="1" applyAlignment="1">
      <alignment horizontal="center"/>
    </xf>
    <xf numFmtId="0" fontId="15" fillId="0" borderId="0" xfId="0" applyFont="1" applyFill="1" applyBorder="1" applyAlignment="1">
      <alignment horizontal="center" vertical="center"/>
    </xf>
    <xf numFmtId="1"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xf>
    <xf numFmtId="3" fontId="15" fillId="0" borderId="0" xfId="0" applyNumberFormat="1" applyFont="1" applyAlignment="1">
      <alignment horizontal="center"/>
    </xf>
    <xf numFmtId="3" fontId="15" fillId="0" borderId="0" xfId="0" applyNumberFormat="1" applyFont="1" applyFill="1" applyAlignment="1">
      <alignment horizontal="center"/>
    </xf>
    <xf numFmtId="0" fontId="15" fillId="0" borderId="0" xfId="0" applyFont="1" applyFill="1" applyBorder="1"/>
    <xf numFmtId="164" fontId="15" fillId="0" borderId="0" xfId="0" applyNumberFormat="1" applyFont="1" applyFill="1" applyBorder="1" applyAlignment="1">
      <alignment horizontal="center"/>
    </xf>
    <xf numFmtId="164" fontId="14" fillId="0" borderId="0" xfId="0" applyNumberFormat="1" applyFont="1" applyFill="1" applyBorder="1" applyAlignment="1">
      <alignment horizontal="center" vertical="center"/>
    </xf>
    <xf numFmtId="164" fontId="14" fillId="0" borderId="0" xfId="0" applyNumberFormat="1" applyFont="1" applyFill="1" applyBorder="1" applyAlignment="1">
      <alignment horizontal="center"/>
    </xf>
    <xf numFmtId="2" fontId="56" fillId="0" borderId="0" xfId="30" applyNumberFormat="1" applyFont="1" applyFill="1" applyBorder="1" applyAlignment="1">
      <alignment horizontal="center"/>
    </xf>
    <xf numFmtId="0" fontId="47" fillId="0" borderId="0" xfId="0" applyFont="1"/>
    <xf numFmtId="164" fontId="22" fillId="0" borderId="0" xfId="0" applyNumberFormat="1" applyFont="1" applyFill="1" applyAlignment="1">
      <alignment horizontal="center"/>
    </xf>
    <xf numFmtId="164" fontId="66" fillId="0" borderId="0" xfId="0" applyNumberFormat="1" applyFont="1" applyFill="1" applyAlignment="1">
      <alignment horizontal="center"/>
    </xf>
    <xf numFmtId="0" fontId="50" fillId="0" borderId="0" xfId="0" applyNumberFormat="1" applyFont="1" applyFill="1" applyBorder="1"/>
    <xf numFmtId="0" fontId="25" fillId="0" borderId="0" xfId="0" applyNumberFormat="1" applyFont="1" applyFill="1" applyBorder="1"/>
    <xf numFmtId="164" fontId="29" fillId="0" borderId="0" xfId="0" quotePrefix="1" applyNumberFormat="1" applyFont="1" applyFill="1" applyAlignment="1">
      <alignment horizontal="center"/>
    </xf>
    <xf numFmtId="1" fontId="25" fillId="0" borderId="0" xfId="0" applyNumberFormat="1" applyFont="1" applyAlignment="1">
      <alignment horizontal="center"/>
    </xf>
    <xf numFmtId="1" fontId="29" fillId="0" borderId="0" xfId="0" applyNumberFormat="1" applyFont="1" applyFill="1" applyAlignment="1">
      <alignment horizontal="center"/>
    </xf>
    <xf numFmtId="2" fontId="25" fillId="0" borderId="0" xfId="0" applyNumberFormat="1" applyFont="1" applyAlignment="1">
      <alignment horizontal="center"/>
    </xf>
    <xf numFmtId="2" fontId="25" fillId="0" borderId="0" xfId="0" applyNumberFormat="1" applyFont="1" applyFill="1" applyAlignment="1">
      <alignment horizontal="center"/>
    </xf>
    <xf numFmtId="167" fontId="14" fillId="0" borderId="0" xfId="0" applyNumberFormat="1" applyFont="1" applyFill="1" applyBorder="1" applyAlignment="1">
      <alignment horizontal="center"/>
    </xf>
    <xf numFmtId="0" fontId="68" fillId="0" borderId="0" xfId="0" applyFont="1" applyAlignment="1">
      <alignment horizontal="center"/>
    </xf>
    <xf numFmtId="164" fontId="68" fillId="0" borderId="0" xfId="0" applyNumberFormat="1" applyFont="1" applyFill="1" applyAlignment="1">
      <alignment horizontal="center"/>
    </xf>
    <xf numFmtId="167" fontId="69" fillId="0" borderId="0" xfId="52" applyNumberFormat="1" applyFont="1" applyFill="1" applyBorder="1" applyAlignment="1">
      <alignment horizontal="center" vertical="center"/>
    </xf>
    <xf numFmtId="164" fontId="70" fillId="0" borderId="0" xfId="47" applyNumberFormat="1" applyFont="1" applyFill="1" applyBorder="1" applyAlignment="1">
      <alignment horizontal="center" vertical="center"/>
    </xf>
    <xf numFmtId="167" fontId="69" fillId="0" borderId="0" xfId="53" applyNumberFormat="1" applyFont="1" applyFill="1" applyBorder="1" applyAlignment="1">
      <alignment horizontal="center" vertical="center"/>
    </xf>
    <xf numFmtId="167" fontId="71" fillId="0" borderId="0" xfId="0" applyNumberFormat="1" applyFont="1" applyFill="1" applyAlignment="1">
      <alignment horizontal="center"/>
    </xf>
    <xf numFmtId="164" fontId="72" fillId="0" borderId="0" xfId="47" applyNumberFormat="1" applyFont="1" applyFill="1" applyBorder="1" applyAlignment="1">
      <alignment horizontal="center" vertical="center"/>
    </xf>
    <xf numFmtId="2" fontId="68" fillId="0" borderId="0" xfId="0" applyNumberFormat="1" applyFont="1" applyFill="1" applyAlignment="1">
      <alignment horizontal="center"/>
    </xf>
    <xf numFmtId="167" fontId="73" fillId="0" borderId="0" xfId="0" applyNumberFormat="1" applyFont="1" applyFill="1" applyAlignment="1">
      <alignment horizontal="center"/>
    </xf>
    <xf numFmtId="0" fontId="72" fillId="0" borderId="0" xfId="0" applyFont="1" applyAlignment="1">
      <alignment horizontal="center"/>
    </xf>
    <xf numFmtId="164" fontId="68" fillId="0" borderId="0" xfId="0" applyNumberFormat="1" applyFont="1" applyAlignment="1">
      <alignment horizontal="center"/>
    </xf>
    <xf numFmtId="0" fontId="74" fillId="0" borderId="0" xfId="0" applyFont="1" applyAlignment="1">
      <alignment horizontal="center"/>
    </xf>
    <xf numFmtId="164" fontId="68" fillId="0" borderId="0" xfId="32" applyNumberFormat="1" applyFont="1" applyFill="1" applyAlignment="1">
      <alignment horizontal="center" wrapText="1"/>
    </xf>
    <xf numFmtId="164" fontId="71" fillId="0" borderId="0" xfId="32" applyNumberFormat="1" applyFont="1" applyFill="1" applyAlignment="1">
      <alignment horizontal="center" wrapText="1"/>
    </xf>
    <xf numFmtId="0" fontId="72" fillId="0" borderId="0" xfId="0" applyFont="1" applyFill="1" applyAlignment="1">
      <alignment horizontal="center"/>
    </xf>
    <xf numFmtId="0" fontId="68" fillId="0" borderId="0" xfId="0" applyFont="1" applyFill="1" applyAlignment="1">
      <alignment horizontal="center"/>
    </xf>
    <xf numFmtId="0" fontId="73" fillId="0" borderId="0" xfId="0" applyFont="1" applyFill="1"/>
    <xf numFmtId="0" fontId="68" fillId="0" borderId="0" xfId="0" applyFont="1"/>
    <xf numFmtId="0" fontId="75" fillId="0" borderId="0" xfId="0" applyFont="1" applyFill="1"/>
    <xf numFmtId="0" fontId="76" fillId="0" borderId="0" xfId="0" applyFont="1" applyFill="1"/>
    <xf numFmtId="0" fontId="76" fillId="0" borderId="0" xfId="0" applyFont="1"/>
    <xf numFmtId="0" fontId="75" fillId="0" borderId="0" xfId="0" applyFont="1"/>
    <xf numFmtId="164" fontId="29" fillId="0" borderId="0" xfId="0" applyNumberFormat="1" applyFont="1" applyAlignment="1">
      <alignment horizontal="center"/>
    </xf>
    <xf numFmtId="3" fontId="14" fillId="0" borderId="0" xfId="0" applyNumberFormat="1" applyFont="1"/>
    <xf numFmtId="0" fontId="29" fillId="0" borderId="0" xfId="0" applyNumberFormat="1" applyFont="1" applyFill="1"/>
    <xf numFmtId="0" fontId="14" fillId="0" borderId="0" xfId="0" applyNumberFormat="1" applyFont="1" applyFill="1" applyAlignment="1">
      <alignment horizontal="center"/>
    </xf>
    <xf numFmtId="164" fontId="78" fillId="0" borderId="0" xfId="0" applyNumberFormat="1" applyFont="1" applyFill="1" applyBorder="1" applyAlignment="1">
      <alignment horizontal="center"/>
    </xf>
    <xf numFmtId="164" fontId="78" fillId="0" borderId="0" xfId="30" applyNumberFormat="1" applyFont="1" applyFill="1" applyBorder="1" applyAlignment="1">
      <alignment horizontal="center"/>
    </xf>
    <xf numFmtId="166" fontId="14" fillId="0" borderId="0" xfId="46" applyNumberFormat="1" applyFont="1" applyFill="1" applyBorder="1" applyAlignment="1" applyProtection="1">
      <alignment horizontal="center" vertical="center"/>
      <protection locked="0"/>
    </xf>
    <xf numFmtId="0" fontId="79" fillId="0" borderId="0" xfId="0" applyFont="1" applyAlignment="1">
      <alignment horizontal="center"/>
    </xf>
    <xf numFmtId="0" fontId="80" fillId="0" borderId="0" xfId="0" applyFont="1" applyAlignment="1">
      <alignment horizontal="center"/>
    </xf>
    <xf numFmtId="164" fontId="81" fillId="0" borderId="0" xfId="0" applyNumberFormat="1" applyFont="1"/>
    <xf numFmtId="0" fontId="83" fillId="0" borderId="0" xfId="0" applyFont="1" applyFill="1" applyBorder="1" applyAlignment="1">
      <alignment horizontal="center"/>
    </xf>
    <xf numFmtId="0" fontId="85" fillId="0" borderId="0" xfId="0" applyFont="1" applyFill="1" applyBorder="1" applyAlignment="1">
      <alignment horizontal="center"/>
    </xf>
    <xf numFmtId="0" fontId="86" fillId="0" borderId="0" xfId="0" applyFont="1" applyFill="1" applyBorder="1" applyAlignment="1">
      <alignment horizontal="center"/>
    </xf>
    <xf numFmtId="0" fontId="87" fillId="0" borderId="0" xfId="0" applyFont="1" applyFill="1" applyBorder="1" applyAlignment="1">
      <alignment horizontal="center"/>
    </xf>
    <xf numFmtId="0" fontId="32" fillId="0" borderId="0" xfId="0" applyFont="1" applyAlignment="1">
      <alignment horizontal="center"/>
    </xf>
    <xf numFmtId="0" fontId="0" fillId="0" borderId="2" xfId="0" applyBorder="1"/>
    <xf numFmtId="0" fontId="77" fillId="0" borderId="2" xfId="0" applyFont="1" applyBorder="1"/>
    <xf numFmtId="0" fontId="60" fillId="0" borderId="2" xfId="0" applyFont="1" applyBorder="1"/>
    <xf numFmtId="0" fontId="60" fillId="0" borderId="2" xfId="0" applyFont="1" applyBorder="1" applyAlignment="1">
      <alignment horizontal="center"/>
    </xf>
    <xf numFmtId="0" fontId="0" fillId="0" borderId="2" xfId="0" applyBorder="1" applyAlignment="1">
      <alignment horizontal="center"/>
    </xf>
    <xf numFmtId="0" fontId="67" fillId="0" borderId="2" xfId="0" applyFont="1" applyBorder="1"/>
    <xf numFmtId="164" fontId="0" fillId="0" borderId="2" xfId="0" applyNumberFormat="1" applyBorder="1"/>
    <xf numFmtId="0" fontId="32" fillId="0" borderId="0" xfId="0" applyFont="1" applyFill="1" applyBorder="1" applyAlignment="1">
      <alignment horizontal="left"/>
    </xf>
    <xf numFmtId="0" fontId="14" fillId="0" borderId="0" xfId="0" applyFont="1" applyAlignment="1">
      <alignment horizontal="center"/>
    </xf>
    <xf numFmtId="0" fontId="89" fillId="0" borderId="0" xfId="0" applyFont="1" applyAlignment="1">
      <alignment horizontal="center"/>
    </xf>
    <xf numFmtId="166" fontId="55" fillId="0" borderId="0" xfId="0" applyNumberFormat="1" applyFont="1" applyFill="1" applyBorder="1" applyAlignment="1">
      <alignment horizontal="center"/>
    </xf>
    <xf numFmtId="165" fontId="51" fillId="0" borderId="0" xfId="0" applyNumberFormat="1" applyFont="1" applyFill="1" applyBorder="1" applyAlignment="1">
      <alignment horizontal="center"/>
    </xf>
    <xf numFmtId="165" fontId="52" fillId="0" borderId="0" xfId="46" applyNumberFormat="1" applyFont="1" applyFill="1" applyBorder="1" applyAlignment="1" applyProtection="1">
      <alignment horizontal="center" vertical="center"/>
      <protection locked="0"/>
    </xf>
    <xf numFmtId="166" fontId="14" fillId="0" borderId="0" xfId="16" applyNumberFormat="1" applyFont="1" applyFill="1" applyBorder="1" applyAlignment="1">
      <alignment horizontal="center" vertical="center"/>
    </xf>
    <xf numFmtId="166" fontId="63" fillId="0" borderId="0" xfId="16" applyNumberFormat="1" applyFont="1" applyFill="1" applyBorder="1" applyAlignment="1">
      <alignment horizontal="center" vertical="center"/>
    </xf>
    <xf numFmtId="166" fontId="14" fillId="0" borderId="0" xfId="0" applyNumberFormat="1" applyFont="1" applyFill="1" applyBorder="1" applyAlignment="1">
      <alignment horizontal="center"/>
    </xf>
    <xf numFmtId="166" fontId="15" fillId="0" borderId="0" xfId="0" applyNumberFormat="1" applyFont="1" applyFill="1" applyBorder="1" applyAlignment="1">
      <alignment horizontal="center"/>
    </xf>
    <xf numFmtId="0" fontId="89" fillId="0" borderId="0" xfId="0" applyFont="1"/>
    <xf numFmtId="0" fontId="90" fillId="0" borderId="0" xfId="0" applyFont="1"/>
    <xf numFmtId="0" fontId="91" fillId="0" borderId="0" xfId="0" applyFont="1"/>
    <xf numFmtId="0" fontId="0" fillId="8" borderId="0" xfId="0" applyFill="1"/>
    <xf numFmtId="0" fontId="94" fillId="8" borderId="0" xfId="0" applyFont="1" applyFill="1"/>
    <xf numFmtId="0" fontId="92" fillId="9" borderId="3" xfId="0" applyFont="1" applyFill="1" applyBorder="1" applyAlignment="1">
      <alignment vertical="top" wrapText="1"/>
    </xf>
    <xf numFmtId="0" fontId="92" fillId="9" borderId="4" xfId="0" applyFont="1" applyFill="1" applyBorder="1" applyAlignment="1">
      <alignment vertical="top" wrapText="1"/>
    </xf>
    <xf numFmtId="0" fontId="93" fillId="0" borderId="4" xfId="0" applyFont="1" applyBorder="1" applyAlignment="1">
      <alignment vertical="top" wrapText="1"/>
    </xf>
    <xf numFmtId="0" fontId="58" fillId="0" borderId="4" xfId="0" applyFont="1" applyBorder="1" applyAlignment="1">
      <alignment horizontal="center" vertical="top" wrapText="1"/>
    </xf>
    <xf numFmtId="0" fontId="93" fillId="0" borderId="4" xfId="0" applyFont="1" applyBorder="1" applyAlignment="1">
      <alignment horizontal="center" vertical="top" wrapText="1"/>
    </xf>
    <xf numFmtId="0" fontId="58" fillId="0" borderId="4" xfId="0" applyFont="1" applyBorder="1" applyAlignment="1">
      <alignment vertical="top" wrapText="1"/>
    </xf>
    <xf numFmtId="0" fontId="58" fillId="0" borderId="5" xfId="0" applyFont="1" applyBorder="1" applyAlignment="1">
      <alignment vertical="top" wrapText="1"/>
    </xf>
    <xf numFmtId="0" fontId="58" fillId="10" borderId="2" xfId="0" applyFont="1" applyFill="1" applyBorder="1" applyAlignment="1">
      <alignment vertical="top" wrapText="1"/>
    </xf>
    <xf numFmtId="0" fontId="59" fillId="10" borderId="2" xfId="0" applyFont="1" applyFill="1" applyBorder="1" applyAlignment="1">
      <alignment vertical="top" wrapText="1"/>
    </xf>
    <xf numFmtId="0" fontId="59" fillId="10" borderId="2" xfId="0" applyFont="1" applyFill="1" applyBorder="1" applyAlignment="1">
      <alignment vertical="top"/>
    </xf>
    <xf numFmtId="0" fontId="59" fillId="10" borderId="2" xfId="0" applyFont="1" applyFill="1" applyBorder="1" applyAlignment="1">
      <alignment horizontal="center" vertical="top" wrapText="1"/>
    </xf>
    <xf numFmtId="3" fontId="59" fillId="10" borderId="2" xfId="0" applyNumberFormat="1" applyFont="1" applyFill="1" applyBorder="1" applyAlignment="1">
      <alignment horizontal="center" vertical="top"/>
    </xf>
    <xf numFmtId="3" fontId="58" fillId="10" borderId="2" xfId="0" applyNumberFormat="1" applyFont="1" applyFill="1" applyBorder="1" applyAlignment="1">
      <alignment horizontal="center" vertical="top"/>
    </xf>
    <xf numFmtId="169" fontId="59" fillId="10" borderId="2" xfId="0" applyNumberFormat="1" applyFont="1" applyFill="1" applyBorder="1" applyAlignment="1">
      <alignment horizontal="center" vertical="top" wrapText="1"/>
    </xf>
    <xf numFmtId="0" fontId="59" fillId="10" borderId="2" xfId="0" applyFont="1" applyFill="1" applyBorder="1" applyAlignment="1">
      <alignment horizontal="center" vertical="top"/>
    </xf>
    <xf numFmtId="164" fontId="59" fillId="10" borderId="2" xfId="0" applyNumberFormat="1" applyFont="1" applyFill="1" applyBorder="1" applyAlignment="1">
      <alignment horizontal="center" vertical="top" wrapText="1"/>
    </xf>
    <xf numFmtId="164" fontId="59" fillId="10" borderId="2" xfId="0" applyNumberFormat="1" applyFont="1" applyFill="1" applyBorder="1" applyAlignment="1">
      <alignment horizontal="center" vertical="top"/>
    </xf>
    <xf numFmtId="0" fontId="95" fillId="10" borderId="2" xfId="0" applyFont="1" applyFill="1" applyBorder="1" applyAlignment="1">
      <alignment vertical="top" wrapText="1"/>
    </xf>
    <xf numFmtId="164" fontId="95" fillId="10" borderId="2" xfId="0" applyNumberFormat="1" applyFont="1" applyFill="1" applyBorder="1" applyAlignment="1">
      <alignment horizontal="center" vertical="top" wrapText="1"/>
    </xf>
    <xf numFmtId="0" fontId="96" fillId="10" borderId="2" xfId="0" applyFont="1" applyFill="1" applyBorder="1" applyAlignment="1">
      <alignment vertical="top" wrapText="1"/>
    </xf>
    <xf numFmtId="1" fontId="59" fillId="10" borderId="2" xfId="0" applyNumberFormat="1" applyFont="1" applyFill="1" applyBorder="1" applyAlignment="1">
      <alignment horizontal="center" vertical="top"/>
    </xf>
    <xf numFmtId="1" fontId="59" fillId="10" borderId="2" xfId="0" applyNumberFormat="1" applyFont="1" applyFill="1" applyBorder="1" applyAlignment="1">
      <alignment horizontal="center" vertical="top" wrapText="1"/>
    </xf>
    <xf numFmtId="3" fontId="58" fillId="10" borderId="2" xfId="0" quotePrefix="1" applyNumberFormat="1" applyFont="1" applyFill="1" applyBorder="1" applyAlignment="1">
      <alignment horizontal="center" vertical="top"/>
    </xf>
    <xf numFmtId="3" fontId="98" fillId="10" borderId="2" xfId="0" applyNumberFormat="1" applyFont="1" applyFill="1" applyBorder="1" applyAlignment="1">
      <alignment horizontal="center" vertical="top"/>
    </xf>
    <xf numFmtId="3" fontId="59" fillId="10" borderId="2" xfId="0" quotePrefix="1" applyNumberFormat="1" applyFont="1" applyFill="1" applyBorder="1" applyAlignment="1">
      <alignment horizontal="center" vertical="top"/>
    </xf>
    <xf numFmtId="0" fontId="99" fillId="11" borderId="2" xfId="0" applyFont="1" applyFill="1" applyBorder="1" applyAlignment="1">
      <alignment horizontal="center" vertical="center" wrapText="1"/>
    </xf>
    <xf numFmtId="0" fontId="59" fillId="10" borderId="6" xfId="0" applyFont="1" applyFill="1" applyBorder="1" applyAlignment="1">
      <alignment vertical="top" wrapText="1"/>
    </xf>
    <xf numFmtId="0" fontId="100" fillId="10" borderId="2" xfId="0" applyFont="1" applyFill="1" applyBorder="1" applyAlignment="1">
      <alignment vertical="top" wrapText="1"/>
    </xf>
    <xf numFmtId="0" fontId="95" fillId="10" borderId="2" xfId="0" applyFont="1" applyFill="1" applyBorder="1" applyAlignment="1">
      <alignment vertical="top"/>
    </xf>
    <xf numFmtId="0" fontId="95" fillId="10" borderId="2" xfId="0" applyFont="1" applyFill="1" applyBorder="1" applyAlignment="1">
      <alignment horizontal="center" vertical="top"/>
    </xf>
    <xf numFmtId="3" fontId="95" fillId="10" borderId="2" xfId="0" applyNumberFormat="1" applyFont="1" applyFill="1" applyBorder="1" applyAlignment="1">
      <alignment horizontal="center" vertical="top"/>
    </xf>
    <xf numFmtId="3" fontId="96" fillId="10" borderId="2" xfId="0" applyNumberFormat="1" applyFont="1" applyFill="1" applyBorder="1" applyAlignment="1">
      <alignment horizontal="center" vertical="top"/>
    </xf>
    <xf numFmtId="3" fontId="59" fillId="10" borderId="2" xfId="0" applyNumberFormat="1" applyFont="1" applyFill="1" applyBorder="1" applyAlignment="1">
      <alignment horizontal="center" vertical="top" wrapText="1"/>
    </xf>
    <xf numFmtId="0" fontId="58" fillId="12" borderId="2" xfId="0" applyFont="1" applyFill="1" applyBorder="1" applyAlignment="1">
      <alignment vertical="top" wrapText="1"/>
    </xf>
    <xf numFmtId="0" fontId="59" fillId="12" borderId="2" xfId="0" applyFont="1" applyFill="1" applyBorder="1" applyAlignment="1">
      <alignment vertical="top" wrapText="1"/>
    </xf>
    <xf numFmtId="0" fontId="59" fillId="12" borderId="2" xfId="0" applyFont="1" applyFill="1" applyBorder="1" applyAlignment="1">
      <alignment horizontal="center" vertical="top" wrapText="1"/>
    </xf>
    <xf numFmtId="3" fontId="59" fillId="12" borderId="2" xfId="0" applyNumberFormat="1" applyFont="1" applyFill="1" applyBorder="1" applyAlignment="1">
      <alignment horizontal="center" vertical="top"/>
    </xf>
    <xf numFmtId="3" fontId="58" fillId="12" borderId="2" xfId="0" applyNumberFormat="1" applyFont="1" applyFill="1" applyBorder="1" applyAlignment="1">
      <alignment horizontal="center" vertical="top"/>
    </xf>
    <xf numFmtId="0" fontId="59" fillId="12" borderId="2" xfId="0" applyFont="1" applyFill="1" applyBorder="1" applyAlignment="1">
      <alignment horizontal="center" vertical="top"/>
    </xf>
    <xf numFmtId="1" fontId="59" fillId="12" borderId="2" xfId="0" applyNumberFormat="1" applyFont="1" applyFill="1" applyBorder="1" applyAlignment="1">
      <alignment horizontal="center" vertical="top"/>
    </xf>
    <xf numFmtId="164" fontId="59" fillId="12" borderId="2" xfId="0" applyNumberFormat="1" applyFont="1" applyFill="1" applyBorder="1" applyAlignment="1">
      <alignment horizontal="center" vertical="top" wrapText="1"/>
    </xf>
    <xf numFmtId="164" fontId="59" fillId="12" borderId="2" xfId="0" applyNumberFormat="1" applyFont="1" applyFill="1" applyBorder="1" applyAlignment="1">
      <alignment horizontal="center" vertical="top"/>
    </xf>
    <xf numFmtId="0" fontId="58" fillId="12" borderId="2" xfId="0" applyFont="1" applyFill="1" applyBorder="1" applyAlignment="1">
      <alignment vertical="top"/>
    </xf>
    <xf numFmtId="0" fontId="59" fillId="12" borderId="2" xfId="0" applyFont="1" applyFill="1" applyBorder="1" applyAlignment="1">
      <alignment vertical="top"/>
    </xf>
    <xf numFmtId="1" fontId="59" fillId="12" borderId="2" xfId="0" applyNumberFormat="1" applyFont="1" applyFill="1" applyBorder="1" applyAlignment="1">
      <alignment horizontal="center" vertical="top" wrapText="1"/>
    </xf>
    <xf numFmtId="0" fontId="102" fillId="12" borderId="2" xfId="0" applyFont="1" applyFill="1" applyBorder="1" applyAlignment="1">
      <alignment vertical="top" wrapText="1"/>
    </xf>
    <xf numFmtId="164" fontId="95" fillId="12" borderId="2" xfId="0" applyNumberFormat="1" applyFont="1" applyFill="1" applyBorder="1" applyAlignment="1">
      <alignment horizontal="center" vertical="top" wrapText="1"/>
    </xf>
    <xf numFmtId="0" fontId="95" fillId="12" borderId="2" xfId="0" applyNumberFormat="1" applyFont="1" applyFill="1" applyBorder="1" applyAlignment="1">
      <alignment horizontal="center" vertical="top" wrapText="1"/>
    </xf>
    <xf numFmtId="1" fontId="104" fillId="12" borderId="2" xfId="0" applyNumberFormat="1" applyFont="1" applyFill="1" applyBorder="1" applyAlignment="1">
      <alignment horizontal="center" vertical="top" wrapText="1"/>
    </xf>
    <xf numFmtId="0" fontId="105" fillId="12" borderId="2" xfId="0" applyFont="1" applyFill="1" applyBorder="1" applyAlignment="1">
      <alignment vertical="top" wrapText="1"/>
    </xf>
    <xf numFmtId="0" fontId="96" fillId="12" borderId="2" xfId="0" applyFont="1" applyFill="1" applyBorder="1" applyAlignment="1">
      <alignment vertical="top" wrapText="1"/>
    </xf>
    <xf numFmtId="0" fontId="106" fillId="12" borderId="2" xfId="0" applyFont="1" applyFill="1" applyBorder="1" applyAlignment="1">
      <alignment vertical="top" wrapText="1"/>
    </xf>
    <xf numFmtId="164" fontId="95" fillId="12" borderId="2" xfId="0" applyNumberFormat="1" applyFont="1" applyFill="1" applyBorder="1" applyAlignment="1">
      <alignment horizontal="center" vertical="top"/>
    </xf>
    <xf numFmtId="1" fontId="95" fillId="12" borderId="2" xfId="0" applyNumberFormat="1" applyFont="1" applyFill="1" applyBorder="1" applyAlignment="1">
      <alignment horizontal="center" vertical="top" wrapText="1"/>
    </xf>
    <xf numFmtId="1" fontId="95" fillId="12" borderId="2" xfId="0" applyNumberFormat="1" applyFont="1" applyFill="1" applyBorder="1" applyAlignment="1">
      <alignment horizontal="center" vertical="top"/>
    </xf>
    <xf numFmtId="0" fontId="95" fillId="12" borderId="2" xfId="0" applyFont="1" applyFill="1" applyBorder="1" applyAlignment="1">
      <alignment vertical="top" wrapText="1"/>
    </xf>
    <xf numFmtId="3" fontId="95" fillId="12" borderId="2" xfId="0" applyNumberFormat="1" applyFont="1" applyFill="1" applyBorder="1" applyAlignment="1">
      <alignment horizontal="center" vertical="top"/>
    </xf>
    <xf numFmtId="3" fontId="96" fillId="12" borderId="2" xfId="0" applyNumberFormat="1" applyFont="1" applyFill="1" applyBorder="1" applyAlignment="1">
      <alignment horizontal="center" vertical="top"/>
    </xf>
    <xf numFmtId="0" fontId="95" fillId="12" borderId="2" xfId="0" applyFont="1" applyFill="1" applyBorder="1" applyAlignment="1">
      <alignment horizontal="center" vertical="top"/>
    </xf>
    <xf numFmtId="1" fontId="97" fillId="12" borderId="2" xfId="0" applyNumberFormat="1" applyFont="1" applyFill="1" applyBorder="1" applyAlignment="1">
      <alignment horizontal="center" vertical="top" wrapText="1"/>
    </xf>
    <xf numFmtId="0" fontId="107" fillId="10" borderId="2" xfId="0" applyFont="1" applyFill="1" applyBorder="1" applyAlignment="1">
      <alignment vertical="top"/>
    </xf>
    <xf numFmtId="0" fontId="108" fillId="10" borderId="2" xfId="0" applyFont="1" applyFill="1" applyBorder="1" applyAlignment="1">
      <alignment vertical="top"/>
    </xf>
    <xf numFmtId="0" fontId="108" fillId="10" borderId="2" xfId="0" applyFont="1" applyFill="1" applyBorder="1" applyAlignment="1">
      <alignment horizontal="center" vertical="top"/>
    </xf>
    <xf numFmtId="3" fontId="108" fillId="10" borderId="2" xfId="0" applyNumberFormat="1" applyFont="1" applyFill="1" applyBorder="1" applyAlignment="1">
      <alignment horizontal="center" vertical="top"/>
    </xf>
    <xf numFmtId="1" fontId="52" fillId="0" borderId="0" xfId="31" applyNumberFormat="1" applyFont="1" applyFill="1" applyBorder="1" applyAlignment="1">
      <alignment horizontal="center" vertical="center"/>
    </xf>
    <xf numFmtId="166" fontId="50" fillId="0" borderId="0" xfId="0" applyNumberFormat="1" applyFont="1" applyFill="1" applyBorder="1" applyAlignment="1">
      <alignment horizontal="center"/>
    </xf>
    <xf numFmtId="1" fontId="63" fillId="0" borderId="0" xfId="0" applyNumberFormat="1" applyFont="1" applyFill="1" applyBorder="1" applyAlignment="1">
      <alignment horizontal="center"/>
    </xf>
    <xf numFmtId="1" fontId="53" fillId="0" borderId="0" xfId="54" applyNumberFormat="1" applyFont="1" applyFill="1" applyBorder="1" applyAlignment="1">
      <alignment horizontal="center"/>
    </xf>
    <xf numFmtId="1" fontId="14" fillId="0" borderId="0" xfId="31" applyNumberFormat="1" applyFont="1" applyFill="1" applyBorder="1" applyAlignment="1">
      <alignment horizontal="center" vertical="center"/>
    </xf>
    <xf numFmtId="0" fontId="14" fillId="0" borderId="0" xfId="46" applyNumberFormat="1" applyFont="1" applyFill="1" applyBorder="1" applyAlignment="1" applyProtection="1">
      <alignment horizontal="center" vertical="center"/>
      <protection locked="0"/>
    </xf>
    <xf numFmtId="3" fontId="14" fillId="0" borderId="0" xfId="46" applyNumberFormat="1" applyFont="1" applyFill="1" applyBorder="1" applyAlignment="1" applyProtection="1">
      <alignment horizontal="center" vertical="center"/>
      <protection locked="0"/>
    </xf>
    <xf numFmtId="1" fontId="84" fillId="0" borderId="0" xfId="55" applyNumberFormat="1" applyFont="1" applyFill="1" applyBorder="1" applyAlignment="1">
      <alignment horizontal="center"/>
    </xf>
    <xf numFmtId="1" fontId="63" fillId="0" borderId="0" xfId="45" applyNumberFormat="1" applyFont="1" applyFill="1" applyBorder="1" applyAlignment="1">
      <alignment horizontal="center"/>
    </xf>
    <xf numFmtId="0" fontId="14" fillId="0" borderId="0" xfId="57" applyNumberFormat="1" applyFont="1" applyFill="1" applyBorder="1" applyAlignment="1">
      <alignment horizontal="left" vertical="center"/>
    </xf>
    <xf numFmtId="0" fontId="14" fillId="0" borderId="0" xfId="56" applyNumberFormat="1" applyFont="1" applyFill="1" applyBorder="1" applyAlignment="1">
      <alignment horizontal="left" vertical="center"/>
    </xf>
  </cellXfs>
  <cellStyles count="58">
    <cellStyle name="Hyperlink 2" xfId="1"/>
    <cellStyle name="Hyperlink 3" xfId="2"/>
    <cellStyle name="Normal" xfId="0" builtinId="0" customBuiltin="1"/>
    <cellStyle name="Normal 10" xfId="3"/>
    <cellStyle name="Normal 11" xfId="4"/>
    <cellStyle name="Normal 12" xfId="5"/>
    <cellStyle name="Normal 13" xfId="6"/>
    <cellStyle name="Normal 14" xfId="7"/>
    <cellStyle name="Normal 15" xfId="8"/>
    <cellStyle name="Normal 16" xfId="9"/>
    <cellStyle name="Normal 17" xfId="10"/>
    <cellStyle name="Normal 18" xfId="11"/>
    <cellStyle name="Normal 19" xfId="45"/>
    <cellStyle name="Normal 2" xfId="12"/>
    <cellStyle name="Normal 2 2" xfId="13"/>
    <cellStyle name="Normal 2 2 2" xfId="14"/>
    <cellStyle name="Normal 2 3" xfId="15"/>
    <cellStyle name="Normal 2 4" xfId="16"/>
    <cellStyle name="Normal 2 5" xfId="17"/>
    <cellStyle name="Normal 2 6" xfId="18"/>
    <cellStyle name="Normal 2 7" xfId="19"/>
    <cellStyle name="Normal 2 8" xfId="20"/>
    <cellStyle name="Normal 2 9" xfId="57"/>
    <cellStyle name="Normal 20" xfId="56"/>
    <cellStyle name="Normal 27" xfId="47"/>
    <cellStyle name="Normal 28" xfId="53"/>
    <cellStyle name="Normal 3" xfId="21"/>
    <cellStyle name="Normal 3 2" xfId="22"/>
    <cellStyle name="Normal 30" xfId="50"/>
    <cellStyle name="Normal 32" xfId="49"/>
    <cellStyle name="Normal 33" xfId="48"/>
    <cellStyle name="Normal 35" xfId="51"/>
    <cellStyle name="Normal 36" xfId="52"/>
    <cellStyle name="Normal 4" xfId="23"/>
    <cellStyle name="Normal 4 2" xfId="24"/>
    <cellStyle name="Normal 5" xfId="25"/>
    <cellStyle name="Normal 6" xfId="26"/>
    <cellStyle name="Normal 7" xfId="27"/>
    <cellStyle name="Normal 8" xfId="28"/>
    <cellStyle name="Normal 9" xfId="29"/>
    <cellStyle name="Normal_1.1" xfId="46"/>
    <cellStyle name="Normal_Sheet1" xfId="30"/>
    <cellStyle name="Normal_Sheet1 2" xfId="31"/>
    <cellStyle name="Normal_Sheet1 2 2" xfId="55"/>
    <cellStyle name="Normal_Sheet1 3" xfId="54"/>
    <cellStyle name="Normal_Sheet1 4" xfId="32"/>
    <cellStyle name="Normal_Sheet1 5" xfId="33"/>
    <cellStyle name="Percent 10" xfId="34"/>
    <cellStyle name="Percent 11" xfId="35"/>
    <cellStyle name="Percent 2" xfId="36"/>
    <cellStyle name="Percent 2 2" xfId="37"/>
    <cellStyle name="Percent 3" xfId="38"/>
    <cellStyle name="Percent 4" xfId="39"/>
    <cellStyle name="Percent 5" xfId="40"/>
    <cellStyle name="Percent 6" xfId="41"/>
    <cellStyle name="Percent 7" xfId="42"/>
    <cellStyle name="Percent 8" xfId="43"/>
    <cellStyle name="Percent 9" xfId="44"/>
  </cellStyles>
  <dxfs count="16">
    <dxf>
      <font>
        <strike val="0"/>
        <outline val="0"/>
        <shadow val="0"/>
        <u val="none"/>
        <vertAlign val="baseline"/>
        <sz val="10"/>
        <name val="Calibri"/>
        <scheme val="minor"/>
      </font>
      <alignment horizontal="general" vertical="top" textRotation="0" indent="0" justifyLastLine="0" shrinkToFit="0" readingOrder="0"/>
    </dxf>
    <dxf>
      <font>
        <strike val="0"/>
        <outline val="0"/>
        <shadow val="0"/>
        <u val="none"/>
        <vertAlign val="baseline"/>
        <sz val="10"/>
        <name val="Calibri"/>
        <scheme val="minor"/>
      </font>
      <alignment horizontal="general" vertical="top" textRotation="0" indent="0" justifyLastLine="0" shrinkToFit="0" readingOrder="0"/>
    </dxf>
    <dxf>
      <font>
        <b val="0"/>
        <i val="0"/>
        <strike val="0"/>
        <condense val="0"/>
        <extend val="0"/>
        <outline val="0"/>
        <shadow val="0"/>
        <u val="none"/>
        <vertAlign val="baseline"/>
        <sz val="10"/>
        <color auto="1"/>
        <name val="Calibri"/>
        <scheme val="minor"/>
      </font>
      <numFmt numFmtId="164" formatCode="0.0"/>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Calibri"/>
        <scheme val="minor"/>
      </font>
      <numFmt numFmtId="164" formatCode="0.0"/>
      <fill>
        <patternFill patternType="none">
          <fgColor indexed="64"/>
          <bgColor indexed="65"/>
        </patternFill>
      </fill>
      <alignment horizontal="center" vertical="top" textRotation="0" wrapText="0" indent="0" justifyLastLine="0" shrinkToFit="0" readingOrder="0"/>
      <border outline="0">
        <left style="thin">
          <color indexed="64"/>
        </left>
      </border>
    </dxf>
    <dxf>
      <font>
        <b val="0"/>
        <i val="0"/>
        <strike val="0"/>
        <condense val="0"/>
        <extend val="0"/>
        <outline val="0"/>
        <shadow val="0"/>
        <u val="none"/>
        <vertAlign val="baseline"/>
        <sz val="10"/>
        <color auto="1"/>
        <name val="Calibri"/>
        <scheme val="minor"/>
      </font>
      <numFmt numFmtId="164" formatCode="0.0"/>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top" textRotation="0" wrapText="0" indent="0" justifyLastLine="0" shrinkToFit="0" readingOrder="0"/>
      <border outline="0">
        <right style="thin">
          <color indexed="64"/>
        </right>
      </border>
    </dxf>
    <dxf>
      <font>
        <strike val="0"/>
        <outline val="0"/>
        <shadow val="0"/>
        <u val="none"/>
        <vertAlign val="baseline"/>
        <sz val="10"/>
        <name val="Calibri"/>
        <scheme val="minor"/>
      </font>
      <fill>
        <patternFill patternType="solid">
          <fgColor indexed="64"/>
          <bgColor theme="0"/>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10"/>
        <color auto="1"/>
        <name val="Calibri"/>
        <scheme val="minor"/>
      </font>
      <numFmt numFmtId="3" formatCode="#,##0"/>
      <fill>
        <patternFill patternType="solid">
          <fgColor indexed="64"/>
          <bgColor theme="0"/>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top" textRotation="0" wrapText="0" indent="0" justifyLastLine="0" shrinkToFit="0" readingOrder="0"/>
    </dxf>
    <dxf>
      <font>
        <strike val="0"/>
        <outline val="0"/>
        <shadow val="0"/>
        <u val="none"/>
        <vertAlign val="baseline"/>
        <sz val="10"/>
        <name val="Calibri"/>
        <scheme val="minor"/>
      </font>
      <fill>
        <patternFill patternType="solid">
          <fgColor indexed="64"/>
          <bgColor theme="0"/>
        </patternFill>
      </fill>
      <alignment horizontal="general" vertical="top" textRotation="0" indent="0" justifyLastLine="0" shrinkToFit="0" readingOrder="0"/>
    </dxf>
    <dxf>
      <font>
        <strike val="0"/>
        <outline val="0"/>
        <shadow val="0"/>
        <u val="none"/>
        <vertAlign val="baseline"/>
        <sz val="10"/>
        <name val="Calibri"/>
        <scheme val="minor"/>
      </font>
      <fill>
        <patternFill patternType="solid">
          <fgColor indexed="64"/>
          <bgColor theme="0"/>
        </patternFill>
      </fill>
      <alignment horizontal="general" vertical="top" textRotation="0" indent="0" justifyLastLine="0" shrinkToFit="0" readingOrder="0"/>
    </dxf>
    <dxf>
      <font>
        <strike val="0"/>
        <outline val="0"/>
        <shadow val="0"/>
        <u val="none"/>
        <vertAlign val="baseline"/>
        <sz val="10"/>
        <name val="Calibri"/>
        <scheme val="none"/>
      </font>
      <alignment horizontal="general" vertical="top" textRotation="0" indent="0" justifyLastLine="0" shrinkToFit="0" readingOrder="0"/>
    </dxf>
    <dxf>
      <font>
        <strike val="0"/>
        <outline val="0"/>
        <shadow val="0"/>
        <u val="none"/>
        <vertAlign val="baseline"/>
        <sz val="10"/>
        <name val="Calibri"/>
        <scheme val="minor"/>
      </font>
      <alignment horizontal="general" vertical="top" textRotation="0" wrapText="1" indent="0" justifyLastLine="0" shrinkToFit="0" readingOrder="0"/>
    </dxf>
  </dxfs>
  <tableStyles count="0" defaultTableStyle="TableStyleMedium2" defaultPivotStyle="PivotStyleLight16"/>
  <colors>
    <mruColors>
      <color rgb="FF0033CC"/>
      <color rgb="FF003399"/>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900">
                <a:latin typeface="Georgia" panose="02040502050405020303" pitchFamily="18" charset="0"/>
              </a:rPr>
              <a:t>Figure 1.1: Employment SA growth  </a:t>
            </a:r>
          </a:p>
        </c:rich>
      </c:tx>
      <c:overlay val="0"/>
      <c:spPr>
        <a:noFill/>
        <a:ln>
          <a:noFill/>
        </a:ln>
        <a:effectLst/>
      </c:spPr>
    </c:title>
    <c:autoTitleDeleted val="0"/>
    <c:plotArea>
      <c:layout/>
      <c:lineChart>
        <c:grouping val="standard"/>
        <c:varyColors val="0"/>
        <c:ser>
          <c:idx val="0"/>
          <c:order val="0"/>
          <c:tx>
            <c:strRef>
              <c:f>ANNUAL!$A$2</c:f>
              <c:strCache>
                <c:ptCount val="1"/>
                <c:pt idx="0">
                  <c:v>Employment SA (persons, Statistical Service)</c:v>
                </c:pt>
              </c:strCache>
            </c:strRef>
          </c:tx>
          <c:spPr>
            <a:ln w="28575" cap="rnd">
              <a:solidFill>
                <a:schemeClr val="accent1"/>
              </a:solidFill>
              <a:round/>
            </a:ln>
            <a:effectLst/>
          </c:spPr>
          <c:marker>
            <c:symbol val="none"/>
          </c:marker>
          <c:dLbls>
            <c:dLbl>
              <c:idx val="3"/>
              <c:layout>
                <c:manualLayout>
                  <c:x val="-1.0185067526415994E-16"/>
                  <c:y val="-3.240740740740740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ANNUAL!$B$1:$F$1</c:f>
              <c:numCache>
                <c:formatCode>General</c:formatCode>
                <c:ptCount val="5"/>
                <c:pt idx="0">
                  <c:v>2013</c:v>
                </c:pt>
                <c:pt idx="1">
                  <c:v>2014</c:v>
                </c:pt>
                <c:pt idx="2">
                  <c:v>2015</c:v>
                </c:pt>
                <c:pt idx="3">
                  <c:v>2016</c:v>
                </c:pt>
                <c:pt idx="4">
                  <c:v>2017</c:v>
                </c:pt>
              </c:numCache>
            </c:numRef>
          </c:cat>
          <c:val>
            <c:numRef>
              <c:f>ANNUAL!$B$2:$F$2</c:f>
              <c:numCache>
                <c:formatCode>General</c:formatCode>
                <c:ptCount val="5"/>
                <c:pt idx="0">
                  <c:v>-5.8</c:v>
                </c:pt>
                <c:pt idx="1">
                  <c:v>-1.9</c:v>
                </c:pt>
                <c:pt idx="2">
                  <c:v>1.5</c:v>
                </c:pt>
                <c:pt idx="3">
                  <c:v>3.2</c:v>
                </c:pt>
                <c:pt idx="4">
                  <c:v>3.5</c:v>
                </c:pt>
              </c:numCache>
            </c:numRef>
          </c:val>
          <c:smooth val="1"/>
        </c:ser>
        <c:dLbls>
          <c:showLegendKey val="0"/>
          <c:showVal val="0"/>
          <c:showCatName val="0"/>
          <c:showSerName val="0"/>
          <c:showPercent val="0"/>
          <c:showBubbleSize val="0"/>
        </c:dLbls>
        <c:marker val="1"/>
        <c:smooth val="0"/>
        <c:axId val="197792128"/>
        <c:axId val="197793664"/>
      </c:lineChart>
      <c:catAx>
        <c:axId val="19779212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7793664"/>
        <c:crosses val="autoZero"/>
        <c:auto val="1"/>
        <c:lblAlgn val="ctr"/>
        <c:lblOffset val="100"/>
        <c:noMultiLvlLbl val="0"/>
      </c:catAx>
      <c:valAx>
        <c:axId val="197793664"/>
        <c:scaling>
          <c:orientation val="minMax"/>
        </c:scaling>
        <c:delete val="0"/>
        <c:axPos val="l"/>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7792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a:latin typeface="Georgia" panose="02040502050405020303" pitchFamily="18" charset="0"/>
              </a:rPr>
              <a:t>Figure 2.1: Beveridge curve 2014q1-2018q1</a:t>
            </a:r>
          </a:p>
        </c:rich>
      </c:tx>
      <c:overlay val="0"/>
      <c:spPr>
        <a:noFill/>
        <a:ln>
          <a:noFill/>
        </a:ln>
        <a:effectLst/>
      </c:spPr>
    </c:title>
    <c:autoTitleDeleted val="0"/>
    <c:plotArea>
      <c:layout/>
      <c:scatterChart>
        <c:scatterStyle val="smoothMarker"/>
        <c:varyColors val="0"/>
        <c:ser>
          <c:idx val="0"/>
          <c:order val="0"/>
          <c:tx>
            <c:strRef>
              <c:f>'Q Graphs '!$A$65</c:f>
              <c:strCache>
                <c:ptCount val="1"/>
                <c:pt idx="0">
                  <c:v>Unemployment rate</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dLbl>
              <c:idx val="17"/>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l-GR"/>
                </a:p>
              </c:txPr>
              <c:showLegendKey val="0"/>
              <c:showVal val="0"/>
              <c:showCatName val="0"/>
              <c:showSerName val="0"/>
              <c:showPercent val="0"/>
              <c:showBubbleSize val="0"/>
            </c:dLbl>
            <c:dLbl>
              <c:idx val="18"/>
              <c:layout>
                <c:manualLayout>
                  <c:x val="4.4233807266982623E-2"/>
                  <c:y val="-1.3888888888888888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l-GR"/>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dLbl>
              <c:idx val="19"/>
              <c:layout>
                <c:manualLayout>
                  <c:x val="-2.1063717746182355E-2"/>
                  <c:y val="5.5555555555555552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l-GR"/>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'Q Graphs '!$C$64:$W$64</c:f>
              <c:numCache>
                <c:formatCode>#,#00</c:formatCode>
                <c:ptCount val="20"/>
                <c:pt idx="0">
                  <c:v>0.4</c:v>
                </c:pt>
                <c:pt idx="1">
                  <c:v>0.2</c:v>
                </c:pt>
                <c:pt idx="2">
                  <c:v>0.4</c:v>
                </c:pt>
                <c:pt idx="3">
                  <c:v>1.0622755726537254</c:v>
                </c:pt>
                <c:pt idx="4">
                  <c:v>1.2</c:v>
                </c:pt>
                <c:pt idx="5">
                  <c:v>0.35</c:v>
                </c:pt>
                <c:pt idx="6">
                  <c:v>0.34</c:v>
                </c:pt>
                <c:pt idx="7">
                  <c:v>0.73806889316343127</c:v>
                </c:pt>
                <c:pt idx="8">
                  <c:v>1.0509163655136811</c:v>
                </c:pt>
                <c:pt idx="9">
                  <c:v>0.75312580674976648</c:v>
                </c:pt>
                <c:pt idx="10">
                  <c:v>0.78</c:v>
                </c:pt>
                <c:pt idx="11">
                  <c:v>0.88854567848135912</c:v>
                </c:pt>
                <c:pt idx="12">
                  <c:v>0.86814696268620162</c:v>
                </c:pt>
                <c:pt idx="13">
                  <c:v>0.99018892402497372</c:v>
                </c:pt>
                <c:pt idx="14">
                  <c:v>1.1000000000000001</c:v>
                </c:pt>
                <c:pt idx="15">
                  <c:v>0.8</c:v>
                </c:pt>
                <c:pt idx="16">
                  <c:v>1.3</c:v>
                </c:pt>
                <c:pt idx="17">
                  <c:v>1</c:v>
                </c:pt>
                <c:pt idx="18">
                  <c:v>1.2</c:v>
                </c:pt>
                <c:pt idx="19">
                  <c:v>1.4</c:v>
                </c:pt>
              </c:numCache>
            </c:numRef>
          </c:xVal>
          <c:yVal>
            <c:numRef>
              <c:f>'Q Graphs '!$C$65:$W$65</c:f>
              <c:numCache>
                <c:formatCode>General</c:formatCode>
                <c:ptCount val="20"/>
                <c:pt idx="0">
                  <c:v>16.5</c:v>
                </c:pt>
                <c:pt idx="1">
                  <c:v>16.3</c:v>
                </c:pt>
                <c:pt idx="2">
                  <c:v>16.2</c:v>
                </c:pt>
                <c:pt idx="3">
                  <c:v>15.9</c:v>
                </c:pt>
                <c:pt idx="4">
                  <c:v>16.3</c:v>
                </c:pt>
                <c:pt idx="5">
                  <c:v>16.399999999999999</c:v>
                </c:pt>
                <c:pt idx="6">
                  <c:v>16.600000000000001</c:v>
                </c:pt>
                <c:pt idx="7">
                  <c:v>15.2</c:v>
                </c:pt>
                <c:pt idx="8">
                  <c:v>14.9</c:v>
                </c:pt>
                <c:pt idx="9">
                  <c:v>13</c:v>
                </c:pt>
                <c:pt idx="10">
                  <c:v>13.2</c:v>
                </c:pt>
                <c:pt idx="11">
                  <c:v>12.9</c:v>
                </c:pt>
                <c:pt idx="12">
                  <c:v>13</c:v>
                </c:pt>
                <c:pt idx="13">
                  <c:v>13.1</c:v>
                </c:pt>
                <c:pt idx="14">
                  <c:v>12.5</c:v>
                </c:pt>
                <c:pt idx="15">
                  <c:v>11</c:v>
                </c:pt>
                <c:pt idx="16">
                  <c:v>10.5</c:v>
                </c:pt>
                <c:pt idx="17">
                  <c:v>10.1</c:v>
                </c:pt>
                <c:pt idx="18">
                  <c:v>9.4</c:v>
                </c:pt>
                <c:pt idx="19">
                  <c:v>8.1</c:v>
                </c:pt>
              </c:numCache>
            </c:numRef>
          </c:yVal>
          <c:smooth val="1"/>
        </c:ser>
        <c:dLbls>
          <c:showLegendKey val="0"/>
          <c:showVal val="0"/>
          <c:showCatName val="0"/>
          <c:showSerName val="0"/>
          <c:showPercent val="0"/>
          <c:showBubbleSize val="0"/>
        </c:dLbls>
        <c:axId val="199572864"/>
        <c:axId val="199583232"/>
      </c:scatterChart>
      <c:valAx>
        <c:axId val="1995728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t>
                </a:r>
              </a:p>
              <a:p>
                <a:pPr>
                  <a:defRPr sz="1000" b="0" i="0" u="none" strike="noStrike" kern="1200" baseline="0">
                    <a:solidFill>
                      <a:schemeClr val="tx1">
                        <a:lumMod val="65000"/>
                        <a:lumOff val="35000"/>
                      </a:schemeClr>
                    </a:solidFill>
                    <a:latin typeface="+mn-lt"/>
                    <a:ea typeface="+mn-ea"/>
                    <a:cs typeface="+mn-cs"/>
                  </a:defRPr>
                </a:pPr>
                <a:endParaRPr lang="en-US"/>
              </a:p>
            </c:rich>
          </c:tx>
          <c:overlay val="0"/>
          <c:spPr>
            <a:noFill/>
            <a:ln>
              <a:noFill/>
            </a:ln>
            <a:effectLst/>
          </c:spPr>
        </c:title>
        <c:numFmt formatCod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9583232"/>
        <c:crosses val="autoZero"/>
        <c:crossBetween val="midCat"/>
      </c:valAx>
      <c:valAx>
        <c:axId val="199583232"/>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a:t>
                </a:r>
              </a:p>
            </c:rich>
          </c:tx>
          <c:overlay val="0"/>
          <c:spPr>
            <a:noFill/>
            <a:ln>
              <a:noFill/>
            </a:ln>
            <a:effectLst/>
          </c:sp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9572864"/>
        <c:crosses val="autoZero"/>
        <c:crossBetween val="midCat"/>
        <c:majorUnit val="3"/>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900">
                <a:latin typeface="Georgia" panose="02040502050405020303" pitchFamily="18" charset="0"/>
              </a:rPr>
              <a:t>Figure 1.2: Employment SA (hours worked, Statistical Service)</a:t>
            </a:r>
          </a:p>
        </c:rich>
      </c:tx>
      <c:overlay val="0"/>
      <c:spPr>
        <a:noFill/>
        <a:ln>
          <a:noFill/>
        </a:ln>
        <a:effectLst/>
      </c:spPr>
    </c:title>
    <c:autoTitleDeleted val="0"/>
    <c:plotArea>
      <c:layout/>
      <c:lineChart>
        <c:grouping val="standard"/>
        <c:varyColors val="0"/>
        <c:ser>
          <c:idx val="1"/>
          <c:order val="0"/>
          <c:tx>
            <c:strRef>
              <c:f>ANNUAL!$A$3</c:f>
              <c:strCache>
                <c:ptCount val="1"/>
                <c:pt idx="0">
                  <c:v>Employment SA (hours worked, Statistical Service)</c:v>
                </c:pt>
              </c:strCache>
            </c:strRef>
          </c:tx>
          <c:spPr>
            <a:ln w="28575" cap="rnd">
              <a:solidFill>
                <a:schemeClr val="accent2"/>
              </a:solidFill>
              <a:round/>
            </a:ln>
            <a:effectLst/>
          </c:spPr>
          <c:marker>
            <c:symbol val="none"/>
          </c:marker>
          <c:dLbls>
            <c:dLbl>
              <c:idx val="1"/>
              <c:layout>
                <c:manualLayout>
                  <c:x val="1.1111111111111162E-2"/>
                  <c:y val="1.3888888888888888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ANNUAL!$B$1:$F$1</c:f>
              <c:numCache>
                <c:formatCode>General</c:formatCode>
                <c:ptCount val="5"/>
                <c:pt idx="0">
                  <c:v>2013</c:v>
                </c:pt>
                <c:pt idx="1">
                  <c:v>2014</c:v>
                </c:pt>
                <c:pt idx="2">
                  <c:v>2015</c:v>
                </c:pt>
                <c:pt idx="3">
                  <c:v>2016</c:v>
                </c:pt>
                <c:pt idx="4">
                  <c:v>2017</c:v>
                </c:pt>
              </c:numCache>
            </c:numRef>
          </c:cat>
          <c:val>
            <c:numRef>
              <c:f>ANNUAL!$B$3:$F$3</c:f>
              <c:numCache>
                <c:formatCode>General</c:formatCode>
                <c:ptCount val="5"/>
                <c:pt idx="0">
                  <c:v>-7.2</c:v>
                </c:pt>
                <c:pt idx="1">
                  <c:v>-2.5</c:v>
                </c:pt>
                <c:pt idx="2">
                  <c:v>1.4</c:v>
                </c:pt>
                <c:pt idx="3">
                  <c:v>3.1</c:v>
                </c:pt>
                <c:pt idx="4">
                  <c:v>3.4</c:v>
                </c:pt>
              </c:numCache>
            </c:numRef>
          </c:val>
          <c:smooth val="1"/>
        </c:ser>
        <c:dLbls>
          <c:showLegendKey val="0"/>
          <c:showVal val="0"/>
          <c:showCatName val="0"/>
          <c:showSerName val="0"/>
          <c:showPercent val="0"/>
          <c:showBubbleSize val="0"/>
        </c:dLbls>
        <c:marker val="1"/>
        <c:smooth val="0"/>
        <c:axId val="197842816"/>
        <c:axId val="197844352"/>
      </c:lineChart>
      <c:catAx>
        <c:axId val="197842816"/>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7844352"/>
        <c:crosses val="autoZero"/>
        <c:auto val="1"/>
        <c:lblAlgn val="ctr"/>
        <c:lblOffset val="100"/>
        <c:noMultiLvlLbl val="0"/>
      </c:catAx>
      <c:valAx>
        <c:axId val="197844352"/>
        <c:scaling>
          <c:orientation val="minMax"/>
        </c:scaling>
        <c:delete val="0"/>
        <c:axPos val="l"/>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7842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900">
                <a:latin typeface="Georgia" panose="02040502050405020303" pitchFamily="18" charset="0"/>
              </a:rPr>
              <a:t>Figure 1.3: Employment by nationality</a:t>
            </a:r>
          </a:p>
        </c:rich>
      </c:tx>
      <c:overlay val="0"/>
      <c:spPr>
        <a:noFill/>
        <a:ln>
          <a:noFill/>
        </a:ln>
        <a:effectLst/>
      </c:spPr>
    </c:title>
    <c:autoTitleDeleted val="0"/>
    <c:plotArea>
      <c:layout/>
      <c:lineChart>
        <c:grouping val="standard"/>
        <c:varyColors val="0"/>
        <c:ser>
          <c:idx val="0"/>
          <c:order val="0"/>
          <c:tx>
            <c:strRef>
              <c:f>ANNUAL!$A$6</c:f>
              <c:strCache>
                <c:ptCount val="1"/>
                <c:pt idx="0">
                  <c:v>Cypriots</c:v>
                </c:pt>
              </c:strCache>
            </c:strRef>
          </c:tx>
          <c:spPr>
            <a:ln w="38100" cap="rnd">
              <a:solidFill>
                <a:schemeClr val="tx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ANNUAL!$B$5:$F$5</c:f>
              <c:numCache>
                <c:formatCode>General</c:formatCode>
                <c:ptCount val="5"/>
                <c:pt idx="0">
                  <c:v>2013</c:v>
                </c:pt>
                <c:pt idx="1">
                  <c:v>2014</c:v>
                </c:pt>
                <c:pt idx="2">
                  <c:v>2015</c:v>
                </c:pt>
                <c:pt idx="3">
                  <c:v>2016</c:v>
                </c:pt>
                <c:pt idx="4">
                  <c:v>2017</c:v>
                </c:pt>
              </c:numCache>
            </c:numRef>
          </c:cat>
          <c:val>
            <c:numRef>
              <c:f>ANNUAL!$B$6:$F$6</c:f>
              <c:numCache>
                <c:formatCode>General</c:formatCode>
                <c:ptCount val="5"/>
                <c:pt idx="0">
                  <c:v>-0.7</c:v>
                </c:pt>
                <c:pt idx="1">
                  <c:v>1</c:v>
                </c:pt>
                <c:pt idx="2">
                  <c:v>-0.9</c:v>
                </c:pt>
                <c:pt idx="3">
                  <c:v>1.2</c:v>
                </c:pt>
                <c:pt idx="4">
                  <c:v>0.9</c:v>
                </c:pt>
              </c:numCache>
            </c:numRef>
          </c:val>
          <c:smooth val="1"/>
        </c:ser>
        <c:ser>
          <c:idx val="1"/>
          <c:order val="1"/>
          <c:tx>
            <c:strRef>
              <c:f>ANNUAL!$A$7</c:f>
              <c:strCache>
                <c:ptCount val="1"/>
                <c:pt idx="0">
                  <c:v>European</c:v>
                </c:pt>
              </c:strCache>
            </c:strRef>
          </c:tx>
          <c:spPr>
            <a:ln w="28575" cap="rnd">
              <a:solidFill>
                <a:schemeClr val="accent2"/>
              </a:solidFill>
              <a:prstDash val="sys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ANNUAL!$B$5:$F$5</c:f>
              <c:numCache>
                <c:formatCode>General</c:formatCode>
                <c:ptCount val="5"/>
                <c:pt idx="0">
                  <c:v>2013</c:v>
                </c:pt>
                <c:pt idx="1">
                  <c:v>2014</c:v>
                </c:pt>
                <c:pt idx="2">
                  <c:v>2015</c:v>
                </c:pt>
                <c:pt idx="3">
                  <c:v>2016</c:v>
                </c:pt>
                <c:pt idx="4">
                  <c:v>2017</c:v>
                </c:pt>
              </c:numCache>
            </c:numRef>
          </c:cat>
          <c:val>
            <c:numRef>
              <c:f>ANNUAL!$B$7:$F$7</c:f>
              <c:numCache>
                <c:formatCode>General</c:formatCode>
                <c:ptCount val="5"/>
                <c:pt idx="0">
                  <c:v>-6.5</c:v>
                </c:pt>
                <c:pt idx="1">
                  <c:v>-2.1</c:v>
                </c:pt>
                <c:pt idx="2">
                  <c:v>3.1</c:v>
                </c:pt>
                <c:pt idx="3">
                  <c:v>3.6</c:v>
                </c:pt>
                <c:pt idx="4">
                  <c:v>-2.5</c:v>
                </c:pt>
              </c:numCache>
            </c:numRef>
          </c:val>
          <c:smooth val="1"/>
        </c:ser>
        <c:ser>
          <c:idx val="2"/>
          <c:order val="2"/>
          <c:tx>
            <c:strRef>
              <c:f>ANNUAL!$A$8</c:f>
              <c:strCache>
                <c:ptCount val="1"/>
                <c:pt idx="0">
                  <c:v>Third countries</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ANNUAL!$B$5:$F$5</c:f>
              <c:numCache>
                <c:formatCode>General</c:formatCode>
                <c:ptCount val="5"/>
                <c:pt idx="0">
                  <c:v>2013</c:v>
                </c:pt>
                <c:pt idx="1">
                  <c:v>2014</c:v>
                </c:pt>
                <c:pt idx="2">
                  <c:v>2015</c:v>
                </c:pt>
                <c:pt idx="3">
                  <c:v>2016</c:v>
                </c:pt>
                <c:pt idx="4">
                  <c:v>2017</c:v>
                </c:pt>
              </c:numCache>
            </c:numRef>
          </c:cat>
          <c:val>
            <c:numRef>
              <c:f>ANNUAL!$B$8:$F$8</c:f>
              <c:numCache>
                <c:formatCode>General</c:formatCode>
                <c:ptCount val="5"/>
                <c:pt idx="0">
                  <c:v>1.3</c:v>
                </c:pt>
                <c:pt idx="1">
                  <c:v>-4.3</c:v>
                </c:pt>
                <c:pt idx="2">
                  <c:v>1.2</c:v>
                </c:pt>
                <c:pt idx="3">
                  <c:v>-5.0999999999999996</c:v>
                </c:pt>
                <c:pt idx="4">
                  <c:v>4.2</c:v>
                </c:pt>
              </c:numCache>
            </c:numRef>
          </c:val>
          <c:smooth val="1"/>
        </c:ser>
        <c:dLbls>
          <c:dLblPos val="t"/>
          <c:showLegendKey val="0"/>
          <c:showVal val="1"/>
          <c:showCatName val="0"/>
          <c:showSerName val="0"/>
          <c:showPercent val="0"/>
          <c:showBubbleSize val="0"/>
        </c:dLbls>
        <c:marker val="1"/>
        <c:smooth val="0"/>
        <c:axId val="197875584"/>
        <c:axId val="197877120"/>
      </c:lineChart>
      <c:catAx>
        <c:axId val="19787558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7877120"/>
        <c:crosses val="autoZero"/>
        <c:auto val="1"/>
        <c:lblAlgn val="ctr"/>
        <c:lblOffset val="100"/>
        <c:noMultiLvlLbl val="0"/>
      </c:catAx>
      <c:valAx>
        <c:axId val="197877120"/>
        <c:scaling>
          <c:orientation val="minMax"/>
        </c:scaling>
        <c:delete val="0"/>
        <c:axPos val="l"/>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7875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900">
                <a:latin typeface="Georgia" panose="02040502050405020303" pitchFamily="18" charset="0"/>
              </a:rPr>
              <a:t>Figure 2.1: Vacancy &amp; unemployment rates</a:t>
            </a:r>
          </a:p>
        </c:rich>
      </c:tx>
      <c:overlay val="0"/>
      <c:spPr>
        <a:noFill/>
        <a:ln>
          <a:noFill/>
        </a:ln>
        <a:effectLst/>
      </c:spPr>
    </c:title>
    <c:autoTitleDeleted val="0"/>
    <c:plotArea>
      <c:layout/>
      <c:lineChart>
        <c:grouping val="standard"/>
        <c:varyColors val="0"/>
        <c:ser>
          <c:idx val="1"/>
          <c:order val="1"/>
          <c:tx>
            <c:strRef>
              <c:f>ANNUAL!$A$11</c:f>
              <c:strCache>
                <c:ptCount val="1"/>
                <c:pt idx="0">
                  <c:v>Unemployment rate (Eurostat)</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ANNUAL!$B$9:$F$9</c:f>
              <c:numCache>
                <c:formatCode>General</c:formatCode>
                <c:ptCount val="5"/>
                <c:pt idx="0">
                  <c:v>2013</c:v>
                </c:pt>
                <c:pt idx="1">
                  <c:v>2014</c:v>
                </c:pt>
                <c:pt idx="2">
                  <c:v>2015</c:v>
                </c:pt>
                <c:pt idx="3">
                  <c:v>2016</c:v>
                </c:pt>
                <c:pt idx="4">
                  <c:v>2017</c:v>
                </c:pt>
              </c:numCache>
            </c:numRef>
          </c:cat>
          <c:val>
            <c:numRef>
              <c:f>ANNUAL!$B$11:$F$11</c:f>
              <c:numCache>
                <c:formatCode>General</c:formatCode>
                <c:ptCount val="5"/>
                <c:pt idx="0">
                  <c:v>15.9</c:v>
                </c:pt>
                <c:pt idx="1">
                  <c:v>16.2</c:v>
                </c:pt>
                <c:pt idx="2">
                  <c:v>14.9</c:v>
                </c:pt>
                <c:pt idx="3">
                  <c:v>13</c:v>
                </c:pt>
                <c:pt idx="4">
                  <c:v>11</c:v>
                </c:pt>
              </c:numCache>
            </c:numRef>
          </c:val>
          <c:smooth val="1"/>
        </c:ser>
        <c:dLbls>
          <c:showLegendKey val="0"/>
          <c:showVal val="1"/>
          <c:showCatName val="0"/>
          <c:showSerName val="0"/>
          <c:showPercent val="0"/>
          <c:showBubbleSize val="0"/>
        </c:dLbls>
        <c:marker val="1"/>
        <c:smooth val="0"/>
        <c:axId val="198927488"/>
        <c:axId val="198934528"/>
      </c:lineChart>
      <c:lineChart>
        <c:grouping val="standard"/>
        <c:varyColors val="0"/>
        <c:ser>
          <c:idx val="0"/>
          <c:order val="0"/>
          <c:tx>
            <c:strRef>
              <c:f>ANNUAL!$A$10</c:f>
              <c:strCache>
                <c:ptCount val="1"/>
                <c:pt idx="0">
                  <c:v>Vacancy rate</c:v>
                </c:pt>
              </c:strCache>
            </c:strRef>
          </c:tx>
          <c:spPr>
            <a:ln w="28575" cap="rnd">
              <a:solidFill>
                <a:schemeClr val="accent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ANNUAL!$B$9:$F$9</c:f>
              <c:numCache>
                <c:formatCode>General</c:formatCode>
                <c:ptCount val="5"/>
                <c:pt idx="0">
                  <c:v>2013</c:v>
                </c:pt>
                <c:pt idx="1">
                  <c:v>2014</c:v>
                </c:pt>
                <c:pt idx="2">
                  <c:v>2015</c:v>
                </c:pt>
                <c:pt idx="3">
                  <c:v>2016</c:v>
                </c:pt>
                <c:pt idx="4">
                  <c:v>2017</c:v>
                </c:pt>
              </c:numCache>
            </c:numRef>
          </c:cat>
          <c:val>
            <c:numRef>
              <c:f>ANNUAL!$B$10:$F$10</c:f>
              <c:numCache>
                <c:formatCode>General</c:formatCode>
                <c:ptCount val="5"/>
                <c:pt idx="0">
                  <c:v>0.4</c:v>
                </c:pt>
                <c:pt idx="1">
                  <c:v>0.8</c:v>
                </c:pt>
                <c:pt idx="2">
                  <c:v>0.9</c:v>
                </c:pt>
                <c:pt idx="3">
                  <c:v>1.2</c:v>
                </c:pt>
                <c:pt idx="4">
                  <c:v>1</c:v>
                </c:pt>
              </c:numCache>
            </c:numRef>
          </c:val>
          <c:smooth val="1"/>
        </c:ser>
        <c:dLbls>
          <c:showLegendKey val="0"/>
          <c:showVal val="1"/>
          <c:showCatName val="0"/>
          <c:showSerName val="0"/>
          <c:showPercent val="0"/>
          <c:showBubbleSize val="0"/>
        </c:dLbls>
        <c:marker val="1"/>
        <c:smooth val="0"/>
        <c:axId val="198955008"/>
        <c:axId val="198936448"/>
      </c:lineChart>
      <c:catAx>
        <c:axId val="1989274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8934528"/>
        <c:crosses val="autoZero"/>
        <c:auto val="1"/>
        <c:lblAlgn val="ctr"/>
        <c:lblOffset val="100"/>
        <c:noMultiLvlLbl val="0"/>
      </c:catAx>
      <c:valAx>
        <c:axId val="198934528"/>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a:t>
                </a:r>
              </a:p>
            </c:rich>
          </c:tx>
          <c:overlay val="0"/>
          <c:spPr>
            <a:noFill/>
            <a:ln>
              <a:noFill/>
            </a:ln>
            <a:effectLst/>
          </c:sp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8927488"/>
        <c:crosses val="autoZero"/>
        <c:crossBetween val="between"/>
      </c:valAx>
      <c:valAx>
        <c:axId val="198936448"/>
        <c:scaling>
          <c:orientation val="minMax"/>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8955008"/>
        <c:crosses val="max"/>
        <c:crossBetween val="between"/>
      </c:valAx>
      <c:catAx>
        <c:axId val="198955008"/>
        <c:scaling>
          <c:orientation val="minMax"/>
        </c:scaling>
        <c:delete val="1"/>
        <c:axPos val="b"/>
        <c:numFmt formatCode="General" sourceLinked="1"/>
        <c:majorTickMark val="out"/>
        <c:minorTickMark val="none"/>
        <c:tickLblPos val="nextTo"/>
        <c:crossAx val="1989364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900">
                <a:latin typeface="Georgia" panose="02040502050405020303" pitchFamily="18" charset="0"/>
              </a:rPr>
              <a:t>Figure 2.2 Unemployed &gt;12 months/labour force</a:t>
            </a:r>
          </a:p>
        </c:rich>
      </c:tx>
      <c:overlay val="0"/>
      <c:spPr>
        <a:noFill/>
        <a:ln>
          <a:noFill/>
        </a:ln>
        <a:effectLst/>
      </c:spPr>
    </c:title>
    <c:autoTitleDeleted val="0"/>
    <c:plotArea>
      <c:layout/>
      <c:lineChart>
        <c:grouping val="standard"/>
        <c:varyColors val="0"/>
        <c:ser>
          <c:idx val="2"/>
          <c:order val="0"/>
          <c:tx>
            <c:strRef>
              <c:f>ANNUAL!$A$12</c:f>
              <c:strCache>
                <c:ptCount val="1"/>
                <c:pt idx="0">
                  <c:v>&gt;12 months/labour force</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ANNUAL!$B$9:$F$9</c:f>
              <c:numCache>
                <c:formatCode>General</c:formatCode>
                <c:ptCount val="5"/>
                <c:pt idx="0">
                  <c:v>2013</c:v>
                </c:pt>
                <c:pt idx="1">
                  <c:v>2014</c:v>
                </c:pt>
                <c:pt idx="2">
                  <c:v>2015</c:v>
                </c:pt>
                <c:pt idx="3">
                  <c:v>2016</c:v>
                </c:pt>
                <c:pt idx="4">
                  <c:v>2017</c:v>
                </c:pt>
              </c:numCache>
            </c:numRef>
          </c:cat>
          <c:val>
            <c:numRef>
              <c:f>ANNUAL!$B$12:$F$12</c:f>
              <c:numCache>
                <c:formatCode>General</c:formatCode>
                <c:ptCount val="5"/>
                <c:pt idx="0" formatCode="#,#00">
                  <c:v>6</c:v>
                </c:pt>
                <c:pt idx="1">
                  <c:v>7.6</c:v>
                </c:pt>
                <c:pt idx="2">
                  <c:v>6.8</c:v>
                </c:pt>
                <c:pt idx="3">
                  <c:v>5.7</c:v>
                </c:pt>
                <c:pt idx="4">
                  <c:v>4.5</c:v>
                </c:pt>
              </c:numCache>
            </c:numRef>
          </c:val>
          <c:smooth val="1"/>
        </c:ser>
        <c:dLbls>
          <c:showLegendKey val="0"/>
          <c:showVal val="0"/>
          <c:showCatName val="0"/>
          <c:showSerName val="0"/>
          <c:showPercent val="0"/>
          <c:showBubbleSize val="0"/>
        </c:dLbls>
        <c:marker val="1"/>
        <c:smooth val="0"/>
        <c:axId val="198719360"/>
        <c:axId val="198720896"/>
      </c:lineChart>
      <c:catAx>
        <c:axId val="198719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8720896"/>
        <c:crosses val="autoZero"/>
        <c:auto val="1"/>
        <c:lblAlgn val="ctr"/>
        <c:lblOffset val="100"/>
        <c:noMultiLvlLbl val="0"/>
      </c:catAx>
      <c:valAx>
        <c:axId val="198720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a:p>
                <a:pPr>
                  <a:defRPr sz="1000" b="0" i="0" u="none" strike="noStrike" kern="1200" baseline="0">
                    <a:solidFill>
                      <a:schemeClr val="tx1">
                        <a:lumMod val="65000"/>
                        <a:lumOff val="35000"/>
                      </a:schemeClr>
                    </a:solidFill>
                    <a:latin typeface="+mn-lt"/>
                    <a:ea typeface="+mn-ea"/>
                    <a:cs typeface="+mn-cs"/>
                  </a:defRPr>
                </a:pPr>
                <a:endParaRPr lang="en-US"/>
              </a:p>
            </c:rich>
          </c:tx>
          <c:overlay val="0"/>
          <c:spPr>
            <a:noFill/>
            <a:ln>
              <a:noFill/>
            </a:ln>
            <a:effectLst/>
          </c:sp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8719360"/>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a:latin typeface="Georgia" panose="02040502050405020303" pitchFamily="18" charset="0"/>
              </a:rPr>
              <a:t>Figure 1.3 : Quarterly employment</a:t>
            </a:r>
            <a:r>
              <a:rPr lang="en-US" sz="1000" baseline="0">
                <a:latin typeface="Georgia" panose="02040502050405020303" pitchFamily="18" charset="0"/>
              </a:rPr>
              <a:t> by nationality</a:t>
            </a:r>
            <a:endParaRPr lang="en-US" sz="1000">
              <a:latin typeface="Georgia" panose="02040502050405020303" pitchFamily="18" charset="0"/>
            </a:endParaRPr>
          </a:p>
        </c:rich>
      </c:tx>
      <c:overlay val="0"/>
      <c:spPr>
        <a:noFill/>
        <a:ln>
          <a:noFill/>
        </a:ln>
        <a:effectLst/>
      </c:spPr>
    </c:title>
    <c:autoTitleDeleted val="0"/>
    <c:plotArea>
      <c:layout>
        <c:manualLayout>
          <c:layoutTarget val="inner"/>
          <c:xMode val="edge"/>
          <c:yMode val="edge"/>
          <c:x val="8.348052801255712E-2"/>
          <c:y val="0.18329034594917845"/>
          <c:w val="0.8762384076990376"/>
          <c:h val="0.6714577865266842"/>
        </c:manualLayout>
      </c:layout>
      <c:lineChart>
        <c:grouping val="standard"/>
        <c:varyColors val="0"/>
        <c:ser>
          <c:idx val="1"/>
          <c:order val="1"/>
          <c:tx>
            <c:strRef>
              <c:f>'Q Graphs '!$A$41</c:f>
              <c:strCache>
                <c:ptCount val="1"/>
                <c:pt idx="0">
                  <c:v>European</c:v>
                </c:pt>
              </c:strCache>
            </c:strRef>
          </c:tx>
          <c:spPr>
            <a:ln w="28575" cap="rnd">
              <a:solidFill>
                <a:schemeClr val="accent2"/>
              </a:solidFill>
              <a:round/>
            </a:ln>
            <a:effectLst/>
          </c:spPr>
          <c:marker>
            <c:symbol val="none"/>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layout>
                <c:manualLayout>
                  <c:x val="-6.2451194637261828E-2"/>
                  <c:y val="1.543656301885691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 Graphs '!$G$39:$W$39</c:f>
              <c:strCache>
                <c:ptCount val="17"/>
                <c:pt idx="0">
                  <c:v>2015 q1</c:v>
                </c:pt>
                <c:pt idx="1">
                  <c:v>2015 q2</c:v>
                </c:pt>
                <c:pt idx="2">
                  <c:v>2015 q3</c:v>
                </c:pt>
                <c:pt idx="3">
                  <c:v>2015 q4</c:v>
                </c:pt>
                <c:pt idx="4">
                  <c:v>2016 q1</c:v>
                </c:pt>
                <c:pt idx="5">
                  <c:v>2016 q2</c:v>
                </c:pt>
                <c:pt idx="6">
                  <c:v>2016 q3</c:v>
                </c:pt>
                <c:pt idx="7">
                  <c:v>2016 q4</c:v>
                </c:pt>
                <c:pt idx="8">
                  <c:v>2017q1</c:v>
                </c:pt>
                <c:pt idx="9">
                  <c:v>2017q2</c:v>
                </c:pt>
                <c:pt idx="10">
                  <c:v>2017 q3</c:v>
                </c:pt>
                <c:pt idx="11">
                  <c:v>2017q4</c:v>
                </c:pt>
                <c:pt idx="12">
                  <c:v>2018q1</c:v>
                </c:pt>
                <c:pt idx="13">
                  <c:v>2017q3</c:v>
                </c:pt>
                <c:pt idx="14">
                  <c:v>2017q4</c:v>
                </c:pt>
                <c:pt idx="15">
                  <c:v>2018q1</c:v>
                </c:pt>
                <c:pt idx="16">
                  <c:v>2018q2</c:v>
                </c:pt>
              </c:strCache>
            </c:strRef>
          </c:cat>
          <c:val>
            <c:numRef>
              <c:f>'Q Graphs '!$G$41:$W$41</c:f>
              <c:numCache>
                <c:formatCode>#,#00</c:formatCode>
                <c:ptCount val="17"/>
                <c:pt idx="0">
                  <c:v>0.35740213324397985</c:v>
                </c:pt>
                <c:pt idx="1">
                  <c:v>-22.4</c:v>
                </c:pt>
                <c:pt idx="2">
                  <c:v>4.6769795782093411</c:v>
                </c:pt>
                <c:pt idx="3">
                  <c:v>6.7724530207585758</c:v>
                </c:pt>
                <c:pt idx="4">
                  <c:v>0.8538497921386039</c:v>
                </c:pt>
                <c:pt idx="5">
                  <c:v>4.9365651379758901E-2</c:v>
                </c:pt>
                <c:pt idx="6">
                  <c:v>-0.83514887436454899</c:v>
                </c:pt>
                <c:pt idx="7">
                  <c:v>-0.19385271501496959</c:v>
                </c:pt>
                <c:pt idx="8">
                  <c:v>3.7</c:v>
                </c:pt>
                <c:pt idx="9">
                  <c:v>2.8</c:v>
                </c:pt>
                <c:pt idx="10">
                  <c:v>-6.4</c:v>
                </c:pt>
                <c:pt idx="11">
                  <c:v>-10.1</c:v>
                </c:pt>
                <c:pt idx="12" formatCode="General">
                  <c:v>5.3</c:v>
                </c:pt>
                <c:pt idx="13">
                  <c:v>-6.3942190915715287</c:v>
                </c:pt>
                <c:pt idx="14">
                  <c:v>-10.102713806898038</c:v>
                </c:pt>
                <c:pt idx="15">
                  <c:v>5.3</c:v>
                </c:pt>
                <c:pt idx="16" formatCode="General">
                  <c:v>5.0999999999999996</c:v>
                </c:pt>
              </c:numCache>
            </c:numRef>
          </c:val>
          <c:smooth val="1"/>
        </c:ser>
        <c:ser>
          <c:idx val="2"/>
          <c:order val="2"/>
          <c:tx>
            <c:strRef>
              <c:f>'Q Graphs '!$A$42</c:f>
              <c:strCache>
                <c:ptCount val="1"/>
                <c:pt idx="0">
                  <c:v>Third countries</c:v>
                </c:pt>
              </c:strCache>
            </c:strRef>
          </c:tx>
          <c:spPr>
            <a:ln w="28575" cap="rnd">
              <a:solidFill>
                <a:schemeClr val="accent3"/>
              </a:solidFill>
              <a:prstDash val="sysDot"/>
              <a:round/>
            </a:ln>
            <a:effectLst/>
          </c:spPr>
          <c:marker>
            <c:symbol val="none"/>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 Graphs '!$G$39:$W$39</c:f>
              <c:strCache>
                <c:ptCount val="17"/>
                <c:pt idx="0">
                  <c:v>2015 q1</c:v>
                </c:pt>
                <c:pt idx="1">
                  <c:v>2015 q2</c:v>
                </c:pt>
                <c:pt idx="2">
                  <c:v>2015 q3</c:v>
                </c:pt>
                <c:pt idx="3">
                  <c:v>2015 q4</c:v>
                </c:pt>
                <c:pt idx="4">
                  <c:v>2016 q1</c:v>
                </c:pt>
                <c:pt idx="5">
                  <c:v>2016 q2</c:v>
                </c:pt>
                <c:pt idx="6">
                  <c:v>2016 q3</c:v>
                </c:pt>
                <c:pt idx="7">
                  <c:v>2016 q4</c:v>
                </c:pt>
                <c:pt idx="8">
                  <c:v>2017q1</c:v>
                </c:pt>
                <c:pt idx="9">
                  <c:v>2017q2</c:v>
                </c:pt>
                <c:pt idx="10">
                  <c:v>2017 q3</c:v>
                </c:pt>
                <c:pt idx="11">
                  <c:v>2017q4</c:v>
                </c:pt>
                <c:pt idx="12">
                  <c:v>2018q1</c:v>
                </c:pt>
                <c:pt idx="13">
                  <c:v>2017q3</c:v>
                </c:pt>
                <c:pt idx="14">
                  <c:v>2017q4</c:v>
                </c:pt>
                <c:pt idx="15">
                  <c:v>2018q1</c:v>
                </c:pt>
                <c:pt idx="16">
                  <c:v>2018q2</c:v>
                </c:pt>
              </c:strCache>
            </c:strRef>
          </c:cat>
          <c:val>
            <c:numRef>
              <c:f>'Q Graphs '!$G$42:$W$42</c:f>
              <c:numCache>
                <c:formatCode>#,#00</c:formatCode>
                <c:ptCount val="17"/>
                <c:pt idx="0">
                  <c:v>-6.2801780899228703</c:v>
                </c:pt>
                <c:pt idx="1">
                  <c:v>-24.4</c:v>
                </c:pt>
                <c:pt idx="2">
                  <c:v>-0.85979057241310386</c:v>
                </c:pt>
                <c:pt idx="3">
                  <c:v>1.7311196598501795</c:v>
                </c:pt>
                <c:pt idx="4">
                  <c:v>-3.8146415895445642</c:v>
                </c:pt>
                <c:pt idx="5">
                  <c:v>7.5835431251508822</c:v>
                </c:pt>
                <c:pt idx="6">
                  <c:v>3.0026605853287691</c:v>
                </c:pt>
                <c:pt idx="7">
                  <c:v>-7.9003690036900309</c:v>
                </c:pt>
                <c:pt idx="8">
                  <c:v>6.7</c:v>
                </c:pt>
                <c:pt idx="9">
                  <c:v>5.7</c:v>
                </c:pt>
                <c:pt idx="10">
                  <c:v>0.7</c:v>
                </c:pt>
                <c:pt idx="11">
                  <c:v>3.5</c:v>
                </c:pt>
                <c:pt idx="12" formatCode="General">
                  <c:v>-1.5</c:v>
                </c:pt>
                <c:pt idx="13">
                  <c:v>0.71794142735286925</c:v>
                </c:pt>
                <c:pt idx="14">
                  <c:v>3.4758980873738494</c:v>
                </c:pt>
                <c:pt idx="15">
                  <c:v>-1.5</c:v>
                </c:pt>
                <c:pt idx="16" formatCode="General">
                  <c:v>4.7</c:v>
                </c:pt>
              </c:numCache>
            </c:numRef>
          </c:val>
          <c:smooth val="1"/>
        </c:ser>
        <c:dLbls>
          <c:showLegendKey val="0"/>
          <c:showVal val="0"/>
          <c:showCatName val="0"/>
          <c:showSerName val="0"/>
          <c:showPercent val="0"/>
          <c:showBubbleSize val="0"/>
        </c:dLbls>
        <c:marker val="1"/>
        <c:smooth val="0"/>
        <c:axId val="198893952"/>
        <c:axId val="198895488"/>
      </c:lineChart>
      <c:lineChart>
        <c:grouping val="standard"/>
        <c:varyColors val="0"/>
        <c:ser>
          <c:idx val="0"/>
          <c:order val="0"/>
          <c:tx>
            <c:strRef>
              <c:f>'Q Graphs '!$A$40</c:f>
              <c:strCache>
                <c:ptCount val="1"/>
                <c:pt idx="0">
                  <c:v>Cypriots</c:v>
                </c:pt>
              </c:strCache>
            </c:strRef>
          </c:tx>
          <c:spPr>
            <a:ln w="28575" cap="rnd">
              <a:solidFill>
                <a:schemeClr val="accent1"/>
              </a:solidFill>
              <a:prstDash val="sysDash"/>
              <a:round/>
            </a:ln>
            <a:effectLst/>
          </c:spPr>
          <c:marker>
            <c:symbol val="none"/>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layout>
                <c:manualLayout>
                  <c:x val="0"/>
                  <c:y val="4.2450548301856482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 Graphs '!$C$39:$S$39</c:f>
              <c:strCache>
                <c:ptCount val="16"/>
                <c:pt idx="0">
                  <c:v>2014 q2</c:v>
                </c:pt>
                <c:pt idx="1">
                  <c:v>2014 q3</c:v>
                </c:pt>
                <c:pt idx="2">
                  <c:v>2014 q4</c:v>
                </c:pt>
                <c:pt idx="3">
                  <c:v>2015 q1</c:v>
                </c:pt>
                <c:pt idx="4">
                  <c:v>2015 q2</c:v>
                </c:pt>
                <c:pt idx="5">
                  <c:v>2015 q3</c:v>
                </c:pt>
                <c:pt idx="6">
                  <c:v>2015 q4</c:v>
                </c:pt>
                <c:pt idx="7">
                  <c:v>2016 q1</c:v>
                </c:pt>
                <c:pt idx="8">
                  <c:v>2016 q2</c:v>
                </c:pt>
                <c:pt idx="9">
                  <c:v>2016 q3</c:v>
                </c:pt>
                <c:pt idx="10">
                  <c:v>2016 q4</c:v>
                </c:pt>
                <c:pt idx="11">
                  <c:v>2017q1</c:v>
                </c:pt>
                <c:pt idx="12">
                  <c:v>2017q2</c:v>
                </c:pt>
                <c:pt idx="13">
                  <c:v>2017 q3</c:v>
                </c:pt>
                <c:pt idx="14">
                  <c:v>2017q4</c:v>
                </c:pt>
                <c:pt idx="15">
                  <c:v>2018q1</c:v>
                </c:pt>
              </c:strCache>
            </c:strRef>
          </c:cat>
          <c:val>
            <c:numRef>
              <c:f>'Q Graphs '!$G$40:$W$40</c:f>
              <c:numCache>
                <c:formatCode>#,#00</c:formatCode>
                <c:ptCount val="17"/>
                <c:pt idx="0">
                  <c:v>1.0568196365645406</c:v>
                </c:pt>
                <c:pt idx="1">
                  <c:v>-17.600000000000001</c:v>
                </c:pt>
                <c:pt idx="2">
                  <c:v>-4.5907771084538069</c:v>
                </c:pt>
                <c:pt idx="3">
                  <c:v>1.4993011879804214</c:v>
                </c:pt>
                <c:pt idx="4">
                  <c:v>-0.99555580035182345</c:v>
                </c:pt>
                <c:pt idx="5">
                  <c:v>0.73157417098113342</c:v>
                </c:pt>
                <c:pt idx="6">
                  <c:v>0.26006666308262538</c:v>
                </c:pt>
                <c:pt idx="7">
                  <c:v>1.6639297563591242</c:v>
                </c:pt>
                <c:pt idx="8">
                  <c:v>-3.8</c:v>
                </c:pt>
                <c:pt idx="9">
                  <c:v>3.6</c:v>
                </c:pt>
                <c:pt idx="10">
                  <c:v>2.5</c:v>
                </c:pt>
                <c:pt idx="11">
                  <c:v>1.1000000000000001</c:v>
                </c:pt>
                <c:pt idx="12" formatCode="General">
                  <c:v>0.1</c:v>
                </c:pt>
                <c:pt idx="13">
                  <c:v>2.524296895157832</c:v>
                </c:pt>
                <c:pt idx="14">
                  <c:v>1.0718445599532771</c:v>
                </c:pt>
                <c:pt idx="15">
                  <c:v>0.1</c:v>
                </c:pt>
                <c:pt idx="16" formatCode="General">
                  <c:v>4</c:v>
                </c:pt>
              </c:numCache>
            </c:numRef>
          </c:val>
          <c:smooth val="1"/>
        </c:ser>
        <c:dLbls>
          <c:showLegendKey val="0"/>
          <c:showVal val="0"/>
          <c:showCatName val="0"/>
          <c:showSerName val="0"/>
          <c:showPercent val="0"/>
          <c:showBubbleSize val="0"/>
        </c:dLbls>
        <c:marker val="1"/>
        <c:smooth val="0"/>
        <c:axId val="198809088"/>
        <c:axId val="198807552"/>
      </c:lineChart>
      <c:catAx>
        <c:axId val="198893952"/>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8895488"/>
        <c:crosses val="autoZero"/>
        <c:auto val="1"/>
        <c:lblAlgn val="ctr"/>
        <c:lblOffset val="100"/>
        <c:noMultiLvlLbl val="0"/>
      </c:catAx>
      <c:valAx>
        <c:axId val="198895488"/>
        <c:scaling>
          <c:orientation val="minMax"/>
          <c:max val="8"/>
          <c:min val="-28"/>
        </c:scaling>
        <c:delete val="0"/>
        <c:axPos val="l"/>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sz="800"/>
                  <a:t>%</a:t>
                </a:r>
              </a:p>
            </c:rich>
          </c:tx>
          <c:overlay val="0"/>
          <c:spPr>
            <a:noFill/>
            <a:ln>
              <a:noFill/>
            </a:ln>
            <a:effectLst/>
          </c:sp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8893952"/>
        <c:crosses val="autoZero"/>
        <c:crossBetween val="between"/>
        <c:majorUnit val="4"/>
      </c:valAx>
      <c:valAx>
        <c:axId val="198807552"/>
        <c:scaling>
          <c:orientation val="minMax"/>
        </c:scaling>
        <c:delete val="1"/>
        <c:axPos val="r"/>
        <c:numFmt formatCode="#,#00" sourceLinked="1"/>
        <c:majorTickMark val="out"/>
        <c:minorTickMark val="none"/>
        <c:tickLblPos val="nextTo"/>
        <c:crossAx val="198809088"/>
        <c:crosses val="max"/>
        <c:crossBetween val="between"/>
      </c:valAx>
      <c:catAx>
        <c:axId val="198809088"/>
        <c:scaling>
          <c:orientation val="minMax"/>
        </c:scaling>
        <c:delete val="1"/>
        <c:axPos val="b"/>
        <c:numFmt formatCode="General" sourceLinked="1"/>
        <c:majorTickMark val="out"/>
        <c:minorTickMark val="none"/>
        <c:tickLblPos val="nextTo"/>
        <c:crossAx val="19880755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900">
                <a:latin typeface="Georgia" panose="02040502050405020303" pitchFamily="18" charset="0"/>
              </a:rPr>
              <a:t>Figure 2.2: Quarterly long term unemployment rate to labour force</a:t>
            </a:r>
          </a:p>
        </c:rich>
      </c:tx>
      <c:overlay val="0"/>
      <c:spPr>
        <a:noFill/>
        <a:ln>
          <a:noFill/>
        </a:ln>
        <a:effectLst/>
      </c:sp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 Graphs '!$E$84:$W$84</c:f>
              <c:strCache>
                <c:ptCount val="19"/>
                <c:pt idx="0">
                  <c:v>2013 q4</c:v>
                </c:pt>
                <c:pt idx="1">
                  <c:v>2014 q1</c:v>
                </c:pt>
                <c:pt idx="2">
                  <c:v>2014 q2</c:v>
                </c:pt>
                <c:pt idx="3">
                  <c:v>2014 q3</c:v>
                </c:pt>
                <c:pt idx="4">
                  <c:v>2014 q4</c:v>
                </c:pt>
                <c:pt idx="5">
                  <c:v>2015 q1</c:v>
                </c:pt>
                <c:pt idx="6">
                  <c:v>2015 q2</c:v>
                </c:pt>
                <c:pt idx="7">
                  <c:v>2015 q3</c:v>
                </c:pt>
                <c:pt idx="8">
                  <c:v>2015 q4</c:v>
                </c:pt>
                <c:pt idx="9">
                  <c:v>2016 q1</c:v>
                </c:pt>
                <c:pt idx="10">
                  <c:v>2016 q2</c:v>
                </c:pt>
                <c:pt idx="11">
                  <c:v>2016 q3</c:v>
                </c:pt>
                <c:pt idx="12">
                  <c:v>2016 q4</c:v>
                </c:pt>
                <c:pt idx="13">
                  <c:v>2017q1</c:v>
                </c:pt>
                <c:pt idx="14">
                  <c:v>2017q2</c:v>
                </c:pt>
                <c:pt idx="15">
                  <c:v>2017q3</c:v>
                </c:pt>
                <c:pt idx="16">
                  <c:v>2017q4</c:v>
                </c:pt>
                <c:pt idx="17">
                  <c:v>2018q1</c:v>
                </c:pt>
                <c:pt idx="18">
                  <c:v>2018q2</c:v>
                </c:pt>
              </c:strCache>
            </c:strRef>
          </c:cat>
          <c:val>
            <c:numRef>
              <c:f>'Q Graphs '!$E$85:$W$85</c:f>
              <c:numCache>
                <c:formatCode>General</c:formatCode>
                <c:ptCount val="19"/>
                <c:pt idx="0">
                  <c:v>6.7</c:v>
                </c:pt>
                <c:pt idx="1">
                  <c:v>7.4</c:v>
                </c:pt>
                <c:pt idx="2">
                  <c:v>7.7</c:v>
                </c:pt>
                <c:pt idx="3">
                  <c:v>7.7</c:v>
                </c:pt>
                <c:pt idx="4">
                  <c:v>7.7</c:v>
                </c:pt>
                <c:pt idx="5" formatCode="#,#00">
                  <c:v>7.6</c:v>
                </c:pt>
                <c:pt idx="6">
                  <c:v>7.6</c:v>
                </c:pt>
                <c:pt idx="7">
                  <c:v>6.8</c:v>
                </c:pt>
                <c:pt idx="8">
                  <c:v>6.1</c:v>
                </c:pt>
                <c:pt idx="9">
                  <c:v>5.8</c:v>
                </c:pt>
                <c:pt idx="10">
                  <c:v>5.6</c:v>
                </c:pt>
                <c:pt idx="11">
                  <c:v>5.7</c:v>
                </c:pt>
                <c:pt idx="12">
                  <c:v>5.8</c:v>
                </c:pt>
                <c:pt idx="13">
                  <c:v>5.3</c:v>
                </c:pt>
                <c:pt idx="14">
                  <c:v>4.9000000000000004</c:v>
                </c:pt>
                <c:pt idx="15">
                  <c:v>4.3</c:v>
                </c:pt>
                <c:pt idx="16">
                  <c:v>3.4</c:v>
                </c:pt>
                <c:pt idx="17">
                  <c:v>3.2</c:v>
                </c:pt>
                <c:pt idx="18">
                  <c:v>2.5</c:v>
                </c:pt>
              </c:numCache>
            </c:numRef>
          </c:val>
          <c:smooth val="1"/>
        </c:ser>
        <c:dLbls>
          <c:showLegendKey val="0"/>
          <c:showVal val="0"/>
          <c:showCatName val="0"/>
          <c:showSerName val="0"/>
          <c:showPercent val="0"/>
          <c:showBubbleSize val="0"/>
        </c:dLbls>
        <c:marker val="1"/>
        <c:smooth val="0"/>
        <c:axId val="199239552"/>
        <c:axId val="199241088"/>
      </c:lineChart>
      <c:catAx>
        <c:axId val="1992395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9241088"/>
        <c:crosses val="autoZero"/>
        <c:auto val="1"/>
        <c:lblAlgn val="ctr"/>
        <c:lblOffset val="100"/>
        <c:noMultiLvlLbl val="0"/>
      </c:catAx>
      <c:valAx>
        <c:axId val="199241088"/>
        <c:scaling>
          <c:orientation val="minMax"/>
          <c:max val="8"/>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a:p>
                <a:pPr>
                  <a:defRPr sz="1000" b="0" i="0" u="none" strike="noStrike" kern="1200" baseline="0">
                    <a:solidFill>
                      <a:schemeClr val="tx1">
                        <a:lumMod val="65000"/>
                        <a:lumOff val="35000"/>
                      </a:schemeClr>
                    </a:solidFill>
                    <a:latin typeface="+mn-lt"/>
                    <a:ea typeface="+mn-ea"/>
                    <a:cs typeface="+mn-cs"/>
                  </a:defRPr>
                </a:pPr>
                <a:endParaRPr lang="en-US"/>
              </a:p>
            </c:rich>
          </c:tx>
          <c:overlay val="0"/>
          <c:spPr>
            <a:noFill/>
            <a:ln>
              <a:noFill/>
            </a:ln>
            <a:effectLst/>
          </c:sp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9239552"/>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a:t>Figure 1.1: Quarterly SA employment in persons</a:t>
            </a:r>
          </a:p>
        </c:rich>
      </c:tx>
      <c:layout>
        <c:manualLayout>
          <c:xMode val="edge"/>
          <c:yMode val="edge"/>
          <c:x val="0.23974585493886436"/>
          <c:y val="4.6296296296296294E-2"/>
        </c:manualLayout>
      </c:layout>
      <c:overlay val="0"/>
      <c:spPr>
        <a:noFill/>
        <a:ln>
          <a:noFill/>
        </a:ln>
        <a:effectLst/>
      </c:sp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 Graphs '!$B$1:$R$1</c:f>
              <c:strCache>
                <c:ptCount val="15"/>
                <c:pt idx="0">
                  <c:v>2014 q4</c:v>
                </c:pt>
                <c:pt idx="1">
                  <c:v>2015 q1</c:v>
                </c:pt>
                <c:pt idx="2">
                  <c:v>2015 q2</c:v>
                </c:pt>
                <c:pt idx="3">
                  <c:v>2015 q3</c:v>
                </c:pt>
                <c:pt idx="4">
                  <c:v>2015 q4</c:v>
                </c:pt>
                <c:pt idx="5">
                  <c:v>2016 q1</c:v>
                </c:pt>
                <c:pt idx="6">
                  <c:v>2016 q2</c:v>
                </c:pt>
                <c:pt idx="7">
                  <c:v>2016 q3</c:v>
                </c:pt>
                <c:pt idx="8">
                  <c:v>2016 q4</c:v>
                </c:pt>
                <c:pt idx="9">
                  <c:v>2017q1</c:v>
                </c:pt>
                <c:pt idx="10">
                  <c:v>2017 q2</c:v>
                </c:pt>
                <c:pt idx="11">
                  <c:v>2017 q3</c:v>
                </c:pt>
                <c:pt idx="12">
                  <c:v>2017 q4</c:v>
                </c:pt>
                <c:pt idx="13">
                  <c:v>2018q1</c:v>
                </c:pt>
                <c:pt idx="14">
                  <c:v>2018q2</c:v>
                </c:pt>
              </c:strCache>
            </c:strRef>
          </c:cat>
          <c:val>
            <c:numRef>
              <c:f>'Q Graphs '!$B$2:$R$2</c:f>
              <c:numCache>
                <c:formatCode>#,#00</c:formatCode>
                <c:ptCount val="15"/>
                <c:pt idx="0">
                  <c:v>7.7260561242775694E-2</c:v>
                </c:pt>
                <c:pt idx="1">
                  <c:v>0.6</c:v>
                </c:pt>
                <c:pt idx="2">
                  <c:v>0.54531005946345523</c:v>
                </c:pt>
                <c:pt idx="3">
                  <c:v>0.63501580726044171</c:v>
                </c:pt>
                <c:pt idx="4">
                  <c:v>0.77102234258632496</c:v>
                </c:pt>
                <c:pt idx="5">
                  <c:v>0.7468482680591304</c:v>
                </c:pt>
                <c:pt idx="6">
                  <c:v>0.92137133345426836</c:v>
                </c:pt>
                <c:pt idx="7">
                  <c:v>0.71630587053630457</c:v>
                </c:pt>
                <c:pt idx="8">
                  <c:v>1.4896073903002183</c:v>
                </c:pt>
                <c:pt idx="9">
                  <c:v>0.3</c:v>
                </c:pt>
                <c:pt idx="10">
                  <c:v>0.6</c:v>
                </c:pt>
                <c:pt idx="11">
                  <c:v>0.7</c:v>
                </c:pt>
                <c:pt idx="12">
                  <c:v>0.7</c:v>
                </c:pt>
                <c:pt idx="13">
                  <c:v>1.1000000000000001</c:v>
                </c:pt>
                <c:pt idx="14">
                  <c:v>1</c:v>
                </c:pt>
              </c:numCache>
            </c:numRef>
          </c:val>
          <c:smooth val="1"/>
        </c:ser>
        <c:dLbls>
          <c:showLegendKey val="0"/>
          <c:showVal val="0"/>
          <c:showCatName val="0"/>
          <c:showSerName val="0"/>
          <c:showPercent val="0"/>
          <c:showBubbleSize val="0"/>
        </c:dLbls>
        <c:marker val="1"/>
        <c:smooth val="0"/>
        <c:axId val="199253376"/>
        <c:axId val="199287936"/>
      </c:lineChart>
      <c:catAx>
        <c:axId val="199253376"/>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9287936"/>
        <c:crosses val="autoZero"/>
        <c:auto val="1"/>
        <c:lblAlgn val="ctr"/>
        <c:lblOffset val="100"/>
        <c:noMultiLvlLbl val="0"/>
      </c:catAx>
      <c:valAx>
        <c:axId val="19928793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overlay val="0"/>
          <c:spPr>
            <a:noFill/>
            <a:ln>
              <a:noFill/>
            </a:ln>
            <a:effectLst/>
          </c:sp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92533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Georgia" panose="02040502050405020303" pitchFamily="18" charset="0"/>
                <a:ea typeface="+mn-ea"/>
                <a:cs typeface="+mn-cs"/>
              </a:defRPr>
            </a:pPr>
            <a:r>
              <a:rPr lang="en-US" sz="1000">
                <a:latin typeface="Georgia" panose="02040502050405020303" pitchFamily="18" charset="0"/>
              </a:rPr>
              <a:t>Figure 1.2: Quarterly change of SA hours worked </a:t>
            </a:r>
          </a:p>
        </c:rich>
      </c:tx>
      <c:overlay val="0"/>
      <c:spPr>
        <a:noFill/>
        <a:ln>
          <a:noFill/>
        </a:ln>
        <a:effectLst/>
      </c:sp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 Graphs '!$B$20:$R$20</c:f>
              <c:strCache>
                <c:ptCount val="15"/>
                <c:pt idx="0">
                  <c:v>2014 q4</c:v>
                </c:pt>
                <c:pt idx="1">
                  <c:v>2015 q1</c:v>
                </c:pt>
                <c:pt idx="2">
                  <c:v>2015 q2</c:v>
                </c:pt>
                <c:pt idx="3">
                  <c:v>2015 q3</c:v>
                </c:pt>
                <c:pt idx="4">
                  <c:v>2015 q4</c:v>
                </c:pt>
                <c:pt idx="5">
                  <c:v>2016 q1</c:v>
                </c:pt>
                <c:pt idx="6">
                  <c:v>2016 q2</c:v>
                </c:pt>
                <c:pt idx="7">
                  <c:v>2016 q3</c:v>
                </c:pt>
                <c:pt idx="8">
                  <c:v>2016 q4</c:v>
                </c:pt>
                <c:pt idx="9">
                  <c:v>2017q1</c:v>
                </c:pt>
                <c:pt idx="10">
                  <c:v>2017q2</c:v>
                </c:pt>
                <c:pt idx="11">
                  <c:v>2017 q3</c:v>
                </c:pt>
                <c:pt idx="12">
                  <c:v>2017q4</c:v>
                </c:pt>
                <c:pt idx="13">
                  <c:v>2018q1</c:v>
                </c:pt>
                <c:pt idx="14">
                  <c:v>2018q2</c:v>
                </c:pt>
              </c:strCache>
            </c:strRef>
          </c:cat>
          <c:val>
            <c:numRef>
              <c:f>'Q Graphs '!$B$21:$R$21</c:f>
              <c:numCache>
                <c:formatCode>#,#00</c:formatCode>
                <c:ptCount val="15"/>
                <c:pt idx="0">
                  <c:v>-2.3366641045352576E-2</c:v>
                </c:pt>
                <c:pt idx="1">
                  <c:v>0.4</c:v>
                </c:pt>
                <c:pt idx="2">
                  <c:v>0.7</c:v>
                </c:pt>
                <c:pt idx="3">
                  <c:v>0.6</c:v>
                </c:pt>
                <c:pt idx="4">
                  <c:v>0.65002297442180446</c:v>
                </c:pt>
                <c:pt idx="5">
                  <c:v>0.9</c:v>
                </c:pt>
                <c:pt idx="6">
                  <c:v>0.8</c:v>
                </c:pt>
                <c:pt idx="7">
                  <c:v>0.9</c:v>
                </c:pt>
                <c:pt idx="8">
                  <c:v>0.8</c:v>
                </c:pt>
                <c:pt idx="9">
                  <c:v>1.8</c:v>
                </c:pt>
                <c:pt idx="10">
                  <c:v>0.8</c:v>
                </c:pt>
                <c:pt idx="11">
                  <c:v>0.7</c:v>
                </c:pt>
                <c:pt idx="12">
                  <c:v>1.1000000000000001</c:v>
                </c:pt>
                <c:pt idx="13">
                  <c:v>0.8</c:v>
                </c:pt>
                <c:pt idx="14" formatCode="#.##00">
                  <c:v>1.1000000000000001</c:v>
                </c:pt>
              </c:numCache>
            </c:numRef>
          </c:val>
          <c:smooth val="1"/>
        </c:ser>
        <c:dLbls>
          <c:showLegendKey val="0"/>
          <c:showVal val="0"/>
          <c:showCatName val="0"/>
          <c:showSerName val="0"/>
          <c:showPercent val="0"/>
          <c:showBubbleSize val="0"/>
        </c:dLbls>
        <c:marker val="1"/>
        <c:smooth val="0"/>
        <c:axId val="199188480"/>
        <c:axId val="199190016"/>
      </c:lineChart>
      <c:catAx>
        <c:axId val="199188480"/>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9190016"/>
        <c:crosses val="autoZero"/>
        <c:auto val="1"/>
        <c:lblAlgn val="ctr"/>
        <c:lblOffset val="100"/>
        <c:noMultiLvlLbl val="0"/>
      </c:catAx>
      <c:valAx>
        <c:axId val="19919001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overlay val="0"/>
          <c:spPr>
            <a:noFill/>
            <a:ln>
              <a:noFill/>
            </a:ln>
            <a:effectLst/>
          </c:sp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9188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3276600</xdr:colOff>
      <xdr:row>12</xdr:row>
      <xdr:rowOff>166687</xdr:rowOff>
    </xdr:from>
    <xdr:to>
      <xdr:col>8</xdr:col>
      <xdr:colOff>133350</xdr:colOff>
      <xdr:row>27</xdr:row>
      <xdr:rowOff>52387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504825</xdr:colOff>
      <xdr:row>12</xdr:row>
      <xdr:rowOff>166687</xdr:rowOff>
    </xdr:from>
    <xdr:to>
      <xdr:col>16</xdr:col>
      <xdr:colOff>200025</xdr:colOff>
      <xdr:row>27</xdr:row>
      <xdr:rowOff>52387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3424237</xdr:colOff>
      <xdr:row>28</xdr:row>
      <xdr:rowOff>138112</xdr:rowOff>
    </xdr:from>
    <xdr:to>
      <xdr:col>8</xdr:col>
      <xdr:colOff>280987</xdr:colOff>
      <xdr:row>43</xdr:row>
      <xdr:rowOff>23812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23812</xdr:colOff>
      <xdr:row>29</xdr:row>
      <xdr:rowOff>4762</xdr:rowOff>
    </xdr:from>
    <xdr:to>
      <xdr:col>18</xdr:col>
      <xdr:colOff>0</xdr:colOff>
      <xdr:row>43</xdr:row>
      <xdr:rowOff>80962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414337</xdr:colOff>
      <xdr:row>45</xdr:row>
      <xdr:rowOff>80962</xdr:rowOff>
    </xdr:from>
    <xdr:to>
      <xdr:col>13</xdr:col>
      <xdr:colOff>9525</xdr:colOff>
      <xdr:row>59</xdr:row>
      <xdr:rowOff>157162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43</xdr:row>
      <xdr:rowOff>80962</xdr:rowOff>
    </xdr:from>
    <xdr:to>
      <xdr:col>12</xdr:col>
      <xdr:colOff>171450</xdr:colOff>
      <xdr:row>60</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190499</xdr:colOff>
      <xdr:row>87</xdr:row>
      <xdr:rowOff>66675</xdr:rowOff>
    </xdr:from>
    <xdr:to>
      <xdr:col>13</xdr:col>
      <xdr:colOff>276225</xdr:colOff>
      <xdr:row>101</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157162</xdr:rowOff>
    </xdr:from>
    <xdr:to>
      <xdr:col>12</xdr:col>
      <xdr:colOff>38100</xdr:colOff>
      <xdr:row>18</xdr:row>
      <xdr:rowOff>42862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22</xdr:row>
      <xdr:rowOff>52387</xdr:rowOff>
    </xdr:from>
    <xdr:to>
      <xdr:col>13</xdr:col>
      <xdr:colOff>95250</xdr:colOff>
      <xdr:row>36</xdr:row>
      <xdr:rowOff>128587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1104899</xdr:colOff>
      <xdr:row>67</xdr:row>
      <xdr:rowOff>100012</xdr:rowOff>
    </xdr:from>
    <xdr:to>
      <xdr:col>12</xdr:col>
      <xdr:colOff>581024</xdr:colOff>
      <xdr:row>81</xdr:row>
      <xdr:rowOff>176212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DUOI9L5M/LM_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εριεχόμενα"/>
      <sheetName val="Α"/>
      <sheetName val="Β"/>
      <sheetName val="Γ"/>
      <sheetName val="Δ"/>
      <sheetName val="ALMPs"/>
      <sheetName val="Q graphs"/>
      <sheetName val="ΕΤΗΣΙΑ"/>
    </sheetNames>
    <sheetDataSet>
      <sheetData sheetId="0"/>
      <sheetData sheetId="1">
        <row r="2">
          <cell r="AG2">
            <v>427042</v>
          </cell>
          <cell r="AH2">
            <v>427864</v>
          </cell>
        </row>
        <row r="15">
          <cell r="AG15">
            <v>55.7</v>
          </cell>
        </row>
        <row r="17">
          <cell r="AG17">
            <v>56048</v>
          </cell>
          <cell r="AH17">
            <v>50242</v>
          </cell>
        </row>
        <row r="20">
          <cell r="AG20">
            <v>45983</v>
          </cell>
          <cell r="AH20">
            <v>48816</v>
          </cell>
        </row>
        <row r="29">
          <cell r="AG29">
            <v>72153</v>
          </cell>
        </row>
        <row r="37">
          <cell r="AG37">
            <v>309933</v>
          </cell>
        </row>
        <row r="38">
          <cell r="AG38">
            <v>2.524296895157832</v>
          </cell>
          <cell r="AH38">
            <v>1.0718445599532771</v>
          </cell>
        </row>
        <row r="39">
          <cell r="AG39">
            <v>46245</v>
          </cell>
        </row>
        <row r="40">
          <cell r="AG40">
            <v>-6.3942190915715287</v>
          </cell>
          <cell r="AH40">
            <v>-10.102713806898038</v>
          </cell>
        </row>
        <row r="41">
          <cell r="AG41">
            <v>28338</v>
          </cell>
        </row>
        <row r="42">
          <cell r="AG42">
            <v>0.71794142735286925</v>
          </cell>
          <cell r="AH42">
            <v>3.4758980873738494</v>
          </cell>
        </row>
      </sheetData>
      <sheetData sheetId="2"/>
      <sheetData sheetId="3">
        <row r="8">
          <cell r="AH8">
            <v>34952</v>
          </cell>
        </row>
        <row r="9">
          <cell r="AG9">
            <v>4274</v>
          </cell>
          <cell r="AH9">
            <v>4834</v>
          </cell>
        </row>
        <row r="10">
          <cell r="AG10">
            <v>3180</v>
          </cell>
          <cell r="AH10">
            <v>3327</v>
          </cell>
        </row>
        <row r="16">
          <cell r="AH16">
            <v>4.6226415094339615</v>
          </cell>
        </row>
        <row r="19">
          <cell r="AH19">
            <v>23039</v>
          </cell>
        </row>
        <row r="20">
          <cell r="AH20">
            <v>5544</v>
          </cell>
        </row>
        <row r="21">
          <cell r="AH21">
            <v>14530</v>
          </cell>
        </row>
      </sheetData>
      <sheetData sheetId="4">
        <row r="2">
          <cell r="AK2">
            <v>263006</v>
          </cell>
          <cell r="AL2">
            <v>267039</v>
          </cell>
        </row>
        <row r="3">
          <cell r="AK3">
            <v>-1.5</v>
          </cell>
          <cell r="AL3">
            <v>1.5</v>
          </cell>
        </row>
      </sheetData>
      <sheetData sheetId="5"/>
      <sheetData sheetId="6"/>
      <sheetData sheetId="7"/>
    </sheetDataSet>
  </externalBook>
</externalLink>
</file>

<file path=xl/tables/table1.xml><?xml version="1.0" encoding="utf-8"?>
<table xmlns="http://schemas.openxmlformats.org/spreadsheetml/2006/main" id="1" name="Table319" displayName="Table319" ref="C6:P28" totalsRowShown="0" headerRowDxfId="15" dataDxfId="14">
  <autoFilter ref="C6:P28"/>
  <tableColumns count="14">
    <tableColumn id="1" name="Program" dataDxfId="13"/>
    <tableColumn id="2" name="Target Group" dataDxfId="12"/>
    <tableColumn id="12" name="Duration of the program" dataDxfId="11"/>
    <tableColumn id="13" name="Total Budget" dataDxfId="10"/>
    <tableColumn id="14" name="Budget 2015" dataDxfId="9"/>
    <tableColumn id="9" name="Budget 2016" dataDxfId="8"/>
    <tableColumn id="10" name="Budget 2017" dataDxfId="7"/>
    <tableColumn id="3" name="Employment/ Training Duration in months" dataDxfId="6"/>
    <tableColumn id="11" name="Total Expected Employment" dataDxfId="5"/>
    <tableColumn id="16" name="Call Dates" dataDxfId="4"/>
    <tableColumn id="17" name="Applicants for each call" dataDxfId="3"/>
    <tableColumn id="18" name="Successful applications for each call" dataDxfId="2"/>
    <tableColumn id="4" name="Comment" dataDxfId="1"/>
    <tableColumn id="15" name="Budget sourc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tabSelected="1" view="pageBreakPreview" zoomScale="70" zoomScaleNormal="70" zoomScaleSheetLayoutView="70" workbookViewId="0">
      <selection activeCell="A33" sqref="A33"/>
    </sheetView>
  </sheetViews>
  <sheetFormatPr defaultColWidth="8.85546875" defaultRowHeight="18"/>
  <cols>
    <col min="1" max="1" width="58" style="6" customWidth="1"/>
    <col min="2" max="2" width="12.85546875" style="2" customWidth="1"/>
    <col min="3" max="4" width="8.85546875" style="2"/>
    <col min="5" max="5" width="10.28515625" style="2" customWidth="1"/>
    <col min="6" max="6" width="13.140625" style="2" customWidth="1"/>
    <col min="7" max="256" width="8.85546875" style="2"/>
    <col min="257" max="257" width="58" style="2" customWidth="1"/>
    <col min="258" max="258" width="12.85546875" style="2" customWidth="1"/>
    <col min="259" max="260" width="8.85546875" style="2"/>
    <col min="261" max="261" width="10.28515625" style="2" customWidth="1"/>
    <col min="262" max="262" width="13.7109375" style="2" customWidth="1"/>
    <col min="263" max="512" width="8.85546875" style="2"/>
    <col min="513" max="513" width="58" style="2" customWidth="1"/>
    <col min="514" max="514" width="12.85546875" style="2" customWidth="1"/>
    <col min="515" max="516" width="8.85546875" style="2"/>
    <col min="517" max="517" width="10.28515625" style="2" customWidth="1"/>
    <col min="518" max="518" width="13.7109375" style="2" customWidth="1"/>
    <col min="519" max="768" width="8.85546875" style="2"/>
    <col min="769" max="769" width="58" style="2" customWidth="1"/>
    <col min="770" max="770" width="12.85546875" style="2" customWidth="1"/>
    <col min="771" max="772" width="8.85546875" style="2"/>
    <col min="773" max="773" width="10.28515625" style="2" customWidth="1"/>
    <col min="774" max="774" width="13.7109375" style="2" customWidth="1"/>
    <col min="775" max="1024" width="8.85546875" style="2"/>
    <col min="1025" max="1025" width="58" style="2" customWidth="1"/>
    <col min="1026" max="1026" width="12.85546875" style="2" customWidth="1"/>
    <col min="1027" max="1028" width="8.85546875" style="2"/>
    <col min="1029" max="1029" width="10.28515625" style="2" customWidth="1"/>
    <col min="1030" max="1030" width="13.7109375" style="2" customWidth="1"/>
    <col min="1031" max="1280" width="8.85546875" style="2"/>
    <col min="1281" max="1281" width="58" style="2" customWidth="1"/>
    <col min="1282" max="1282" width="12.85546875" style="2" customWidth="1"/>
    <col min="1283" max="1284" width="8.85546875" style="2"/>
    <col min="1285" max="1285" width="10.28515625" style="2" customWidth="1"/>
    <col min="1286" max="1286" width="13.7109375" style="2" customWidth="1"/>
    <col min="1287" max="1536" width="8.85546875" style="2"/>
    <col min="1537" max="1537" width="58" style="2" customWidth="1"/>
    <col min="1538" max="1538" width="12.85546875" style="2" customWidth="1"/>
    <col min="1539" max="1540" width="8.85546875" style="2"/>
    <col min="1541" max="1541" width="10.28515625" style="2" customWidth="1"/>
    <col min="1542" max="1542" width="13.7109375" style="2" customWidth="1"/>
    <col min="1543" max="1792" width="8.85546875" style="2"/>
    <col min="1793" max="1793" width="58" style="2" customWidth="1"/>
    <col min="1794" max="1794" width="12.85546875" style="2" customWidth="1"/>
    <col min="1795" max="1796" width="8.85546875" style="2"/>
    <col min="1797" max="1797" width="10.28515625" style="2" customWidth="1"/>
    <col min="1798" max="1798" width="13.7109375" style="2" customWidth="1"/>
    <col min="1799" max="2048" width="8.85546875" style="2"/>
    <col min="2049" max="2049" width="58" style="2" customWidth="1"/>
    <col min="2050" max="2050" width="12.85546875" style="2" customWidth="1"/>
    <col min="2051" max="2052" width="8.85546875" style="2"/>
    <col min="2053" max="2053" width="10.28515625" style="2" customWidth="1"/>
    <col min="2054" max="2054" width="13.7109375" style="2" customWidth="1"/>
    <col min="2055" max="2304" width="8.85546875" style="2"/>
    <col min="2305" max="2305" width="58" style="2" customWidth="1"/>
    <col min="2306" max="2306" width="12.85546875" style="2" customWidth="1"/>
    <col min="2307" max="2308" width="8.85546875" style="2"/>
    <col min="2309" max="2309" width="10.28515625" style="2" customWidth="1"/>
    <col min="2310" max="2310" width="13.7109375" style="2" customWidth="1"/>
    <col min="2311" max="2560" width="8.85546875" style="2"/>
    <col min="2561" max="2561" width="58" style="2" customWidth="1"/>
    <col min="2562" max="2562" width="12.85546875" style="2" customWidth="1"/>
    <col min="2563" max="2564" width="8.85546875" style="2"/>
    <col min="2565" max="2565" width="10.28515625" style="2" customWidth="1"/>
    <col min="2566" max="2566" width="13.7109375" style="2" customWidth="1"/>
    <col min="2567" max="2816" width="8.85546875" style="2"/>
    <col min="2817" max="2817" width="58" style="2" customWidth="1"/>
    <col min="2818" max="2818" width="12.85546875" style="2" customWidth="1"/>
    <col min="2819" max="2820" width="8.85546875" style="2"/>
    <col min="2821" max="2821" width="10.28515625" style="2" customWidth="1"/>
    <col min="2822" max="2822" width="13.7109375" style="2" customWidth="1"/>
    <col min="2823" max="3072" width="8.85546875" style="2"/>
    <col min="3073" max="3073" width="58" style="2" customWidth="1"/>
    <col min="3074" max="3074" width="12.85546875" style="2" customWidth="1"/>
    <col min="3075" max="3076" width="8.85546875" style="2"/>
    <col min="3077" max="3077" width="10.28515625" style="2" customWidth="1"/>
    <col min="3078" max="3078" width="13.7109375" style="2" customWidth="1"/>
    <col min="3079" max="3328" width="8.85546875" style="2"/>
    <col min="3329" max="3329" width="58" style="2" customWidth="1"/>
    <col min="3330" max="3330" width="12.85546875" style="2" customWidth="1"/>
    <col min="3331" max="3332" width="8.85546875" style="2"/>
    <col min="3333" max="3333" width="10.28515625" style="2" customWidth="1"/>
    <col min="3334" max="3334" width="13.7109375" style="2" customWidth="1"/>
    <col min="3335" max="3584" width="8.85546875" style="2"/>
    <col min="3585" max="3585" width="58" style="2" customWidth="1"/>
    <col min="3586" max="3586" width="12.85546875" style="2" customWidth="1"/>
    <col min="3587" max="3588" width="8.85546875" style="2"/>
    <col min="3589" max="3589" width="10.28515625" style="2" customWidth="1"/>
    <col min="3590" max="3590" width="13.7109375" style="2" customWidth="1"/>
    <col min="3591" max="3840" width="8.85546875" style="2"/>
    <col min="3841" max="3841" width="58" style="2" customWidth="1"/>
    <col min="3842" max="3842" width="12.85546875" style="2" customWidth="1"/>
    <col min="3843" max="3844" width="8.85546875" style="2"/>
    <col min="3845" max="3845" width="10.28515625" style="2" customWidth="1"/>
    <col min="3846" max="3846" width="13.7109375" style="2" customWidth="1"/>
    <col min="3847" max="4096" width="8.85546875" style="2"/>
    <col min="4097" max="4097" width="58" style="2" customWidth="1"/>
    <col min="4098" max="4098" width="12.85546875" style="2" customWidth="1"/>
    <col min="4099" max="4100" width="8.85546875" style="2"/>
    <col min="4101" max="4101" width="10.28515625" style="2" customWidth="1"/>
    <col min="4102" max="4102" width="13.7109375" style="2" customWidth="1"/>
    <col min="4103" max="4352" width="8.85546875" style="2"/>
    <col min="4353" max="4353" width="58" style="2" customWidth="1"/>
    <col min="4354" max="4354" width="12.85546875" style="2" customWidth="1"/>
    <col min="4355" max="4356" width="8.85546875" style="2"/>
    <col min="4357" max="4357" width="10.28515625" style="2" customWidth="1"/>
    <col min="4358" max="4358" width="13.7109375" style="2" customWidth="1"/>
    <col min="4359" max="4608" width="8.85546875" style="2"/>
    <col min="4609" max="4609" width="58" style="2" customWidth="1"/>
    <col min="4610" max="4610" width="12.85546875" style="2" customWidth="1"/>
    <col min="4611" max="4612" width="8.85546875" style="2"/>
    <col min="4613" max="4613" width="10.28515625" style="2" customWidth="1"/>
    <col min="4614" max="4614" width="13.7109375" style="2" customWidth="1"/>
    <col min="4615" max="4864" width="8.85546875" style="2"/>
    <col min="4865" max="4865" width="58" style="2" customWidth="1"/>
    <col min="4866" max="4866" width="12.85546875" style="2" customWidth="1"/>
    <col min="4867" max="4868" width="8.85546875" style="2"/>
    <col min="4869" max="4869" width="10.28515625" style="2" customWidth="1"/>
    <col min="4870" max="4870" width="13.7109375" style="2" customWidth="1"/>
    <col min="4871" max="5120" width="8.85546875" style="2"/>
    <col min="5121" max="5121" width="58" style="2" customWidth="1"/>
    <col min="5122" max="5122" width="12.85546875" style="2" customWidth="1"/>
    <col min="5123" max="5124" width="8.85546875" style="2"/>
    <col min="5125" max="5125" width="10.28515625" style="2" customWidth="1"/>
    <col min="5126" max="5126" width="13.7109375" style="2" customWidth="1"/>
    <col min="5127" max="5376" width="8.85546875" style="2"/>
    <col min="5377" max="5377" width="58" style="2" customWidth="1"/>
    <col min="5378" max="5378" width="12.85546875" style="2" customWidth="1"/>
    <col min="5379" max="5380" width="8.85546875" style="2"/>
    <col min="5381" max="5381" width="10.28515625" style="2" customWidth="1"/>
    <col min="5382" max="5382" width="13.7109375" style="2" customWidth="1"/>
    <col min="5383" max="5632" width="8.85546875" style="2"/>
    <col min="5633" max="5633" width="58" style="2" customWidth="1"/>
    <col min="5634" max="5634" width="12.85546875" style="2" customWidth="1"/>
    <col min="5635" max="5636" width="8.85546875" style="2"/>
    <col min="5637" max="5637" width="10.28515625" style="2" customWidth="1"/>
    <col min="5638" max="5638" width="13.7109375" style="2" customWidth="1"/>
    <col min="5639" max="5888" width="8.85546875" style="2"/>
    <col min="5889" max="5889" width="58" style="2" customWidth="1"/>
    <col min="5890" max="5890" width="12.85546875" style="2" customWidth="1"/>
    <col min="5891" max="5892" width="8.85546875" style="2"/>
    <col min="5893" max="5893" width="10.28515625" style="2" customWidth="1"/>
    <col min="5894" max="5894" width="13.7109375" style="2" customWidth="1"/>
    <col min="5895" max="6144" width="8.85546875" style="2"/>
    <col min="6145" max="6145" width="58" style="2" customWidth="1"/>
    <col min="6146" max="6146" width="12.85546875" style="2" customWidth="1"/>
    <col min="6147" max="6148" width="8.85546875" style="2"/>
    <col min="6149" max="6149" width="10.28515625" style="2" customWidth="1"/>
    <col min="6150" max="6150" width="13.7109375" style="2" customWidth="1"/>
    <col min="6151" max="6400" width="8.85546875" style="2"/>
    <col min="6401" max="6401" width="58" style="2" customWidth="1"/>
    <col min="6402" max="6402" width="12.85546875" style="2" customWidth="1"/>
    <col min="6403" max="6404" width="8.85546875" style="2"/>
    <col min="6405" max="6405" width="10.28515625" style="2" customWidth="1"/>
    <col min="6406" max="6406" width="13.7109375" style="2" customWidth="1"/>
    <col min="6407" max="6656" width="8.85546875" style="2"/>
    <col min="6657" max="6657" width="58" style="2" customWidth="1"/>
    <col min="6658" max="6658" width="12.85546875" style="2" customWidth="1"/>
    <col min="6659" max="6660" width="8.85546875" style="2"/>
    <col min="6661" max="6661" width="10.28515625" style="2" customWidth="1"/>
    <col min="6662" max="6662" width="13.7109375" style="2" customWidth="1"/>
    <col min="6663" max="6912" width="8.85546875" style="2"/>
    <col min="6913" max="6913" width="58" style="2" customWidth="1"/>
    <col min="6914" max="6914" width="12.85546875" style="2" customWidth="1"/>
    <col min="6915" max="6916" width="8.85546875" style="2"/>
    <col min="6917" max="6917" width="10.28515625" style="2" customWidth="1"/>
    <col min="6918" max="6918" width="13.7109375" style="2" customWidth="1"/>
    <col min="6919" max="7168" width="8.85546875" style="2"/>
    <col min="7169" max="7169" width="58" style="2" customWidth="1"/>
    <col min="7170" max="7170" width="12.85546875" style="2" customWidth="1"/>
    <col min="7171" max="7172" width="8.85546875" style="2"/>
    <col min="7173" max="7173" width="10.28515625" style="2" customWidth="1"/>
    <col min="7174" max="7174" width="13.7109375" style="2" customWidth="1"/>
    <col min="7175" max="7424" width="8.85546875" style="2"/>
    <col min="7425" max="7425" width="58" style="2" customWidth="1"/>
    <col min="7426" max="7426" width="12.85546875" style="2" customWidth="1"/>
    <col min="7427" max="7428" width="8.85546875" style="2"/>
    <col min="7429" max="7429" width="10.28515625" style="2" customWidth="1"/>
    <col min="7430" max="7430" width="13.7109375" style="2" customWidth="1"/>
    <col min="7431" max="7680" width="8.85546875" style="2"/>
    <col min="7681" max="7681" width="58" style="2" customWidth="1"/>
    <col min="7682" max="7682" width="12.85546875" style="2" customWidth="1"/>
    <col min="7683" max="7684" width="8.85546875" style="2"/>
    <col min="7685" max="7685" width="10.28515625" style="2" customWidth="1"/>
    <col min="7686" max="7686" width="13.7109375" style="2" customWidth="1"/>
    <col min="7687" max="7936" width="8.85546875" style="2"/>
    <col min="7937" max="7937" width="58" style="2" customWidth="1"/>
    <col min="7938" max="7938" width="12.85546875" style="2" customWidth="1"/>
    <col min="7939" max="7940" width="8.85546875" style="2"/>
    <col min="7941" max="7941" width="10.28515625" style="2" customWidth="1"/>
    <col min="7942" max="7942" width="13.7109375" style="2" customWidth="1"/>
    <col min="7943" max="8192" width="8.85546875" style="2"/>
    <col min="8193" max="8193" width="58" style="2" customWidth="1"/>
    <col min="8194" max="8194" width="12.85546875" style="2" customWidth="1"/>
    <col min="8195" max="8196" width="8.85546875" style="2"/>
    <col min="8197" max="8197" width="10.28515625" style="2" customWidth="1"/>
    <col min="8198" max="8198" width="13.7109375" style="2" customWidth="1"/>
    <col min="8199" max="8448" width="8.85546875" style="2"/>
    <col min="8449" max="8449" width="58" style="2" customWidth="1"/>
    <col min="8450" max="8450" width="12.85546875" style="2" customWidth="1"/>
    <col min="8451" max="8452" width="8.85546875" style="2"/>
    <col min="8453" max="8453" width="10.28515625" style="2" customWidth="1"/>
    <col min="8454" max="8454" width="13.7109375" style="2" customWidth="1"/>
    <col min="8455" max="8704" width="8.85546875" style="2"/>
    <col min="8705" max="8705" width="58" style="2" customWidth="1"/>
    <col min="8706" max="8706" width="12.85546875" style="2" customWidth="1"/>
    <col min="8707" max="8708" width="8.85546875" style="2"/>
    <col min="8709" max="8709" width="10.28515625" style="2" customWidth="1"/>
    <col min="8710" max="8710" width="13.7109375" style="2" customWidth="1"/>
    <col min="8711" max="8960" width="8.85546875" style="2"/>
    <col min="8961" max="8961" width="58" style="2" customWidth="1"/>
    <col min="8962" max="8962" width="12.85546875" style="2" customWidth="1"/>
    <col min="8963" max="8964" width="8.85546875" style="2"/>
    <col min="8965" max="8965" width="10.28515625" style="2" customWidth="1"/>
    <col min="8966" max="8966" width="13.7109375" style="2" customWidth="1"/>
    <col min="8967" max="9216" width="8.85546875" style="2"/>
    <col min="9217" max="9217" width="58" style="2" customWidth="1"/>
    <col min="9218" max="9218" width="12.85546875" style="2" customWidth="1"/>
    <col min="9219" max="9220" width="8.85546875" style="2"/>
    <col min="9221" max="9221" width="10.28515625" style="2" customWidth="1"/>
    <col min="9222" max="9222" width="13.7109375" style="2" customWidth="1"/>
    <col min="9223" max="9472" width="8.85546875" style="2"/>
    <col min="9473" max="9473" width="58" style="2" customWidth="1"/>
    <col min="9474" max="9474" width="12.85546875" style="2" customWidth="1"/>
    <col min="9475" max="9476" width="8.85546875" style="2"/>
    <col min="9477" max="9477" width="10.28515625" style="2" customWidth="1"/>
    <col min="9478" max="9478" width="13.7109375" style="2" customWidth="1"/>
    <col min="9479" max="9728" width="8.85546875" style="2"/>
    <col min="9729" max="9729" width="58" style="2" customWidth="1"/>
    <col min="9730" max="9730" width="12.85546875" style="2" customWidth="1"/>
    <col min="9731" max="9732" width="8.85546875" style="2"/>
    <col min="9733" max="9733" width="10.28515625" style="2" customWidth="1"/>
    <col min="9734" max="9734" width="13.7109375" style="2" customWidth="1"/>
    <col min="9735" max="9984" width="8.85546875" style="2"/>
    <col min="9985" max="9985" width="58" style="2" customWidth="1"/>
    <col min="9986" max="9986" width="12.85546875" style="2" customWidth="1"/>
    <col min="9987" max="9988" width="8.85546875" style="2"/>
    <col min="9989" max="9989" width="10.28515625" style="2" customWidth="1"/>
    <col min="9990" max="9990" width="13.7109375" style="2" customWidth="1"/>
    <col min="9991" max="10240" width="8.85546875" style="2"/>
    <col min="10241" max="10241" width="58" style="2" customWidth="1"/>
    <col min="10242" max="10242" width="12.85546875" style="2" customWidth="1"/>
    <col min="10243" max="10244" width="8.85546875" style="2"/>
    <col min="10245" max="10245" width="10.28515625" style="2" customWidth="1"/>
    <col min="10246" max="10246" width="13.7109375" style="2" customWidth="1"/>
    <col min="10247" max="10496" width="8.85546875" style="2"/>
    <col min="10497" max="10497" width="58" style="2" customWidth="1"/>
    <col min="10498" max="10498" width="12.85546875" style="2" customWidth="1"/>
    <col min="10499" max="10500" width="8.85546875" style="2"/>
    <col min="10501" max="10501" width="10.28515625" style="2" customWidth="1"/>
    <col min="10502" max="10502" width="13.7109375" style="2" customWidth="1"/>
    <col min="10503" max="10752" width="8.85546875" style="2"/>
    <col min="10753" max="10753" width="58" style="2" customWidth="1"/>
    <col min="10754" max="10754" width="12.85546875" style="2" customWidth="1"/>
    <col min="10755" max="10756" width="8.85546875" style="2"/>
    <col min="10757" max="10757" width="10.28515625" style="2" customWidth="1"/>
    <col min="10758" max="10758" width="13.7109375" style="2" customWidth="1"/>
    <col min="10759" max="11008" width="8.85546875" style="2"/>
    <col min="11009" max="11009" width="58" style="2" customWidth="1"/>
    <col min="11010" max="11010" width="12.85546875" style="2" customWidth="1"/>
    <col min="11011" max="11012" width="8.85546875" style="2"/>
    <col min="11013" max="11013" width="10.28515625" style="2" customWidth="1"/>
    <col min="11014" max="11014" width="13.7109375" style="2" customWidth="1"/>
    <col min="11015" max="11264" width="8.85546875" style="2"/>
    <col min="11265" max="11265" width="58" style="2" customWidth="1"/>
    <col min="11266" max="11266" width="12.85546875" style="2" customWidth="1"/>
    <col min="11267" max="11268" width="8.85546875" style="2"/>
    <col min="11269" max="11269" width="10.28515625" style="2" customWidth="1"/>
    <col min="11270" max="11270" width="13.7109375" style="2" customWidth="1"/>
    <col min="11271" max="11520" width="8.85546875" style="2"/>
    <col min="11521" max="11521" width="58" style="2" customWidth="1"/>
    <col min="11522" max="11522" width="12.85546875" style="2" customWidth="1"/>
    <col min="11523" max="11524" width="8.85546875" style="2"/>
    <col min="11525" max="11525" width="10.28515625" style="2" customWidth="1"/>
    <col min="11526" max="11526" width="13.7109375" style="2" customWidth="1"/>
    <col min="11527" max="11776" width="8.85546875" style="2"/>
    <col min="11777" max="11777" width="58" style="2" customWidth="1"/>
    <col min="11778" max="11778" width="12.85546875" style="2" customWidth="1"/>
    <col min="11779" max="11780" width="8.85546875" style="2"/>
    <col min="11781" max="11781" width="10.28515625" style="2" customWidth="1"/>
    <col min="11782" max="11782" width="13.7109375" style="2" customWidth="1"/>
    <col min="11783" max="12032" width="8.85546875" style="2"/>
    <col min="12033" max="12033" width="58" style="2" customWidth="1"/>
    <col min="12034" max="12034" width="12.85546875" style="2" customWidth="1"/>
    <col min="12035" max="12036" width="8.85546875" style="2"/>
    <col min="12037" max="12037" width="10.28515625" style="2" customWidth="1"/>
    <col min="12038" max="12038" width="13.7109375" style="2" customWidth="1"/>
    <col min="12039" max="12288" width="8.85546875" style="2"/>
    <col min="12289" max="12289" width="58" style="2" customWidth="1"/>
    <col min="12290" max="12290" width="12.85546875" style="2" customWidth="1"/>
    <col min="12291" max="12292" width="8.85546875" style="2"/>
    <col min="12293" max="12293" width="10.28515625" style="2" customWidth="1"/>
    <col min="12294" max="12294" width="13.7109375" style="2" customWidth="1"/>
    <col min="12295" max="12544" width="8.85546875" style="2"/>
    <col min="12545" max="12545" width="58" style="2" customWidth="1"/>
    <col min="12546" max="12546" width="12.85546875" style="2" customWidth="1"/>
    <col min="12547" max="12548" width="8.85546875" style="2"/>
    <col min="12549" max="12549" width="10.28515625" style="2" customWidth="1"/>
    <col min="12550" max="12550" width="13.7109375" style="2" customWidth="1"/>
    <col min="12551" max="12800" width="8.85546875" style="2"/>
    <col min="12801" max="12801" width="58" style="2" customWidth="1"/>
    <col min="12802" max="12802" width="12.85546875" style="2" customWidth="1"/>
    <col min="12803" max="12804" width="8.85546875" style="2"/>
    <col min="12805" max="12805" width="10.28515625" style="2" customWidth="1"/>
    <col min="12806" max="12806" width="13.7109375" style="2" customWidth="1"/>
    <col min="12807" max="13056" width="8.85546875" style="2"/>
    <col min="13057" max="13057" width="58" style="2" customWidth="1"/>
    <col min="13058" max="13058" width="12.85546875" style="2" customWidth="1"/>
    <col min="13059" max="13060" width="8.85546875" style="2"/>
    <col min="13061" max="13061" width="10.28515625" style="2" customWidth="1"/>
    <col min="13062" max="13062" width="13.7109375" style="2" customWidth="1"/>
    <col min="13063" max="13312" width="8.85546875" style="2"/>
    <col min="13313" max="13313" width="58" style="2" customWidth="1"/>
    <col min="13314" max="13314" width="12.85546875" style="2" customWidth="1"/>
    <col min="13315" max="13316" width="8.85546875" style="2"/>
    <col min="13317" max="13317" width="10.28515625" style="2" customWidth="1"/>
    <col min="13318" max="13318" width="13.7109375" style="2" customWidth="1"/>
    <col min="13319" max="13568" width="8.85546875" style="2"/>
    <col min="13569" max="13569" width="58" style="2" customWidth="1"/>
    <col min="13570" max="13570" width="12.85546875" style="2" customWidth="1"/>
    <col min="13571" max="13572" width="8.85546875" style="2"/>
    <col min="13573" max="13573" width="10.28515625" style="2" customWidth="1"/>
    <col min="13574" max="13574" width="13.7109375" style="2" customWidth="1"/>
    <col min="13575" max="13824" width="8.85546875" style="2"/>
    <col min="13825" max="13825" width="58" style="2" customWidth="1"/>
    <col min="13826" max="13826" width="12.85546875" style="2" customWidth="1"/>
    <col min="13827" max="13828" width="8.85546875" style="2"/>
    <col min="13829" max="13829" width="10.28515625" style="2" customWidth="1"/>
    <col min="13830" max="13830" width="13.7109375" style="2" customWidth="1"/>
    <col min="13831" max="14080" width="8.85546875" style="2"/>
    <col min="14081" max="14081" width="58" style="2" customWidth="1"/>
    <col min="14082" max="14082" width="12.85546875" style="2" customWidth="1"/>
    <col min="14083" max="14084" width="8.85546875" style="2"/>
    <col min="14085" max="14085" width="10.28515625" style="2" customWidth="1"/>
    <col min="14086" max="14086" width="13.7109375" style="2" customWidth="1"/>
    <col min="14087" max="14336" width="8.85546875" style="2"/>
    <col min="14337" max="14337" width="58" style="2" customWidth="1"/>
    <col min="14338" max="14338" width="12.85546875" style="2" customWidth="1"/>
    <col min="14339" max="14340" width="8.85546875" style="2"/>
    <col min="14341" max="14341" width="10.28515625" style="2" customWidth="1"/>
    <col min="14342" max="14342" width="13.7109375" style="2" customWidth="1"/>
    <col min="14343" max="14592" width="8.85546875" style="2"/>
    <col min="14593" max="14593" width="58" style="2" customWidth="1"/>
    <col min="14594" max="14594" width="12.85546875" style="2" customWidth="1"/>
    <col min="14595" max="14596" width="8.85546875" style="2"/>
    <col min="14597" max="14597" width="10.28515625" style="2" customWidth="1"/>
    <col min="14598" max="14598" width="13.7109375" style="2" customWidth="1"/>
    <col min="14599" max="14848" width="8.85546875" style="2"/>
    <col min="14849" max="14849" width="58" style="2" customWidth="1"/>
    <col min="14850" max="14850" width="12.85546875" style="2" customWidth="1"/>
    <col min="14851" max="14852" width="8.85546875" style="2"/>
    <col min="14853" max="14853" width="10.28515625" style="2" customWidth="1"/>
    <col min="14854" max="14854" width="13.7109375" style="2" customWidth="1"/>
    <col min="14855" max="15104" width="8.85546875" style="2"/>
    <col min="15105" max="15105" width="58" style="2" customWidth="1"/>
    <col min="15106" max="15106" width="12.85546875" style="2" customWidth="1"/>
    <col min="15107" max="15108" width="8.85546875" style="2"/>
    <col min="15109" max="15109" width="10.28515625" style="2" customWidth="1"/>
    <col min="15110" max="15110" width="13.7109375" style="2" customWidth="1"/>
    <col min="15111" max="15360" width="8.85546875" style="2"/>
    <col min="15361" max="15361" width="58" style="2" customWidth="1"/>
    <col min="15362" max="15362" width="12.85546875" style="2" customWidth="1"/>
    <col min="15363" max="15364" width="8.85546875" style="2"/>
    <col min="15365" max="15365" width="10.28515625" style="2" customWidth="1"/>
    <col min="15366" max="15366" width="13.7109375" style="2" customWidth="1"/>
    <col min="15367" max="15616" width="8.85546875" style="2"/>
    <col min="15617" max="15617" width="58" style="2" customWidth="1"/>
    <col min="15618" max="15618" width="12.85546875" style="2" customWidth="1"/>
    <col min="15619" max="15620" width="8.85546875" style="2"/>
    <col min="15621" max="15621" width="10.28515625" style="2" customWidth="1"/>
    <col min="15622" max="15622" width="13.7109375" style="2" customWidth="1"/>
    <col min="15623" max="15872" width="8.85546875" style="2"/>
    <col min="15873" max="15873" width="58" style="2" customWidth="1"/>
    <col min="15874" max="15874" width="12.85546875" style="2" customWidth="1"/>
    <col min="15875" max="15876" width="8.85546875" style="2"/>
    <col min="15877" max="15877" width="10.28515625" style="2" customWidth="1"/>
    <col min="15878" max="15878" width="13.7109375" style="2" customWidth="1"/>
    <col min="15879" max="16128" width="8.85546875" style="2"/>
    <col min="16129" max="16129" width="58" style="2" customWidth="1"/>
    <col min="16130" max="16130" width="12.85546875" style="2" customWidth="1"/>
    <col min="16131" max="16132" width="8.85546875" style="2"/>
    <col min="16133" max="16133" width="10.28515625" style="2" customWidth="1"/>
    <col min="16134" max="16134" width="13.7109375" style="2" customWidth="1"/>
    <col min="16135" max="16384" width="8.85546875" style="2"/>
  </cols>
  <sheetData>
    <row r="2" spans="1:2" s="1" customFormat="1">
      <c r="A2" s="4" t="s">
        <v>12</v>
      </c>
    </row>
    <row r="4" spans="1:2">
      <c r="A4" s="5" t="s">
        <v>13</v>
      </c>
    </row>
    <row r="6" spans="1:2">
      <c r="A6" s="6" t="s">
        <v>14</v>
      </c>
    </row>
    <row r="7" spans="1:2">
      <c r="A7" s="6" t="s">
        <v>15</v>
      </c>
    </row>
    <row r="8" spans="1:2">
      <c r="A8" s="7" t="s">
        <v>56</v>
      </c>
    </row>
    <row r="9" spans="1:2">
      <c r="A9" s="7" t="s">
        <v>57</v>
      </c>
    </row>
    <row r="10" spans="1:2">
      <c r="A10" s="7" t="s">
        <v>58</v>
      </c>
    </row>
    <row r="13" spans="1:2">
      <c r="A13" s="8"/>
      <c r="B13"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K50"/>
  <sheetViews>
    <sheetView view="pageBreakPreview" zoomScale="55" zoomScaleNormal="55" zoomScaleSheetLayoutView="55" workbookViewId="0">
      <pane xSplit="1" ySplit="1" topLeftCell="N5" activePane="bottomRight" state="frozen"/>
      <selection pane="topRight" activeCell="B1" sqref="B1"/>
      <selection pane="bottomLeft" activeCell="A2" sqref="A2"/>
      <selection pane="bottomRight" activeCell="A46" sqref="A46"/>
    </sheetView>
  </sheetViews>
  <sheetFormatPr defaultColWidth="17.7109375" defaultRowHeight="16.5"/>
  <cols>
    <col min="1" max="1" width="53.140625" style="37" customWidth="1"/>
    <col min="2" max="13" width="17.7109375" style="37" hidden="1" customWidth="1"/>
    <col min="14" max="14" width="0.5703125" style="37" customWidth="1"/>
    <col min="15" max="17" width="0" style="153" hidden="1" customWidth="1"/>
    <col min="18" max="18" width="3.42578125" style="153" hidden="1" customWidth="1"/>
    <col min="19" max="19" width="17.7109375" style="153"/>
    <col min="20" max="20" width="21.7109375" style="153" bestFit="1" customWidth="1"/>
    <col min="21" max="21" width="17.7109375" style="153"/>
    <col min="22" max="22" width="22.7109375" style="153" customWidth="1"/>
    <col min="23" max="23" width="14.140625" style="153" customWidth="1"/>
    <col min="24" max="29" width="17.7109375" style="153"/>
    <col min="30" max="30" width="23.5703125" style="153" customWidth="1"/>
    <col min="31" max="31" width="17.7109375" style="153"/>
    <col min="32" max="34" width="17.7109375" style="37"/>
    <col min="35" max="35" width="19.5703125" style="37" customWidth="1"/>
    <col min="36" max="16384" width="17.7109375" style="37"/>
  </cols>
  <sheetData>
    <row r="1" spans="1:36" s="31" customFormat="1" ht="15.75" customHeight="1">
      <c r="A1" s="113" t="s">
        <v>14</v>
      </c>
      <c r="B1" s="29" t="s">
        <v>71</v>
      </c>
      <c r="C1" s="29" t="s">
        <v>72</v>
      </c>
      <c r="D1" s="29" t="s">
        <v>73</v>
      </c>
      <c r="E1" s="29" t="s">
        <v>74</v>
      </c>
      <c r="F1" s="30" t="s">
        <v>75</v>
      </c>
      <c r="G1" s="29" t="s">
        <v>76</v>
      </c>
      <c r="H1" s="29" t="s">
        <v>77</v>
      </c>
      <c r="I1" s="29" t="s">
        <v>78</v>
      </c>
      <c r="J1" s="29" t="s">
        <v>79</v>
      </c>
      <c r="K1" s="29" t="s">
        <v>80</v>
      </c>
      <c r="L1" s="29" t="s">
        <v>81</v>
      </c>
      <c r="M1" s="29" t="s">
        <v>82</v>
      </c>
      <c r="N1" s="30">
        <v>2012</v>
      </c>
      <c r="O1" s="145" t="s">
        <v>83</v>
      </c>
      <c r="P1" s="145" t="s">
        <v>84</v>
      </c>
      <c r="Q1" s="145" t="s">
        <v>85</v>
      </c>
      <c r="R1" s="145" t="s">
        <v>86</v>
      </c>
      <c r="S1" s="145" t="s">
        <v>87</v>
      </c>
      <c r="T1" s="145" t="s">
        <v>88</v>
      </c>
      <c r="U1" s="145" t="s">
        <v>89</v>
      </c>
      <c r="V1" s="145" t="s">
        <v>90</v>
      </c>
      <c r="W1" s="145" t="s">
        <v>91</v>
      </c>
      <c r="X1" s="145" t="s">
        <v>92</v>
      </c>
      <c r="Y1" s="145" t="s">
        <v>93</v>
      </c>
      <c r="Z1" s="145" t="s">
        <v>94</v>
      </c>
      <c r="AA1" s="145" t="s">
        <v>95</v>
      </c>
      <c r="AB1" s="145" t="s">
        <v>96</v>
      </c>
      <c r="AC1" s="145" t="s">
        <v>97</v>
      </c>
      <c r="AD1" s="145" t="s">
        <v>98</v>
      </c>
      <c r="AE1" s="145" t="s">
        <v>142</v>
      </c>
      <c r="AF1" s="29" t="s">
        <v>143</v>
      </c>
      <c r="AG1" s="29" t="s">
        <v>144</v>
      </c>
      <c r="AH1" s="29" t="s">
        <v>145</v>
      </c>
      <c r="AI1" s="29" t="s">
        <v>224</v>
      </c>
      <c r="AJ1" s="29" t="s">
        <v>235</v>
      </c>
    </row>
    <row r="2" spans="1:36" ht="18">
      <c r="A2" s="114" t="s">
        <v>59</v>
      </c>
      <c r="B2" s="212">
        <v>417061</v>
      </c>
      <c r="C2" s="212">
        <v>422010</v>
      </c>
      <c r="D2" s="212">
        <v>422590</v>
      </c>
      <c r="E2" s="212">
        <v>424853</v>
      </c>
      <c r="F2" s="212">
        <v>431975</v>
      </c>
      <c r="G2" s="162">
        <v>433522</v>
      </c>
      <c r="H2" s="162">
        <v>429257</v>
      </c>
      <c r="I2" s="162">
        <v>433907</v>
      </c>
      <c r="J2" s="162">
        <v>434736</v>
      </c>
      <c r="K2" s="162">
        <v>436434</v>
      </c>
      <c r="L2" s="162">
        <v>437175</v>
      </c>
      <c r="M2" s="162">
        <v>438622</v>
      </c>
      <c r="N2" s="148">
        <f>AVERAGE((J2:M2))</f>
        <v>436741.75</v>
      </c>
      <c r="O2" s="162">
        <v>437021</v>
      </c>
      <c r="P2" s="162">
        <v>431095</v>
      </c>
      <c r="Q2" s="162">
        <v>434504</v>
      </c>
      <c r="R2" s="162">
        <v>433176</v>
      </c>
      <c r="S2" s="146">
        <v>430223</v>
      </c>
      <c r="T2" s="146">
        <v>429884</v>
      </c>
      <c r="U2" s="146">
        <v>433553</v>
      </c>
      <c r="V2" s="162">
        <v>435491</v>
      </c>
      <c r="W2" s="162">
        <v>429025</v>
      </c>
      <c r="X2" s="162">
        <v>422346</v>
      </c>
      <c r="Y2" s="162">
        <v>418497</v>
      </c>
      <c r="Z2" s="162">
        <v>413975</v>
      </c>
      <c r="AA2" s="162">
        <v>409599</v>
      </c>
      <c r="AB2" s="363">
        <v>421813</v>
      </c>
      <c r="AC2" s="162">
        <v>427489</v>
      </c>
      <c r="AD2" s="162">
        <v>430167</v>
      </c>
      <c r="AE2" s="366">
        <v>423794</v>
      </c>
      <c r="AF2" s="197">
        <v>424807</v>
      </c>
      <c r="AG2" s="197">
        <f>[1]Α!$AG$2</f>
        <v>427042</v>
      </c>
      <c r="AH2" s="367">
        <f>[1]Α!$AH$2</f>
        <v>427864</v>
      </c>
      <c r="AI2" s="197">
        <v>432566</v>
      </c>
      <c r="AJ2" s="197">
        <v>434191</v>
      </c>
    </row>
    <row r="3" spans="1:36" s="119" customFormat="1">
      <c r="A3" s="117" t="s">
        <v>100</v>
      </c>
      <c r="B3" s="213"/>
      <c r="C3" s="149">
        <f t="shared" ref="C3:AD3" si="0">(C2/B2)*100-100</f>
        <v>1.1866369667746284</v>
      </c>
      <c r="D3" s="149">
        <f t="shared" si="0"/>
        <v>0.13743750148100276</v>
      </c>
      <c r="E3" s="149">
        <f t="shared" si="0"/>
        <v>0.53550722922928173</v>
      </c>
      <c r="F3" s="149">
        <f t="shared" si="0"/>
        <v>1.676344523870597</v>
      </c>
      <c r="G3" s="149">
        <f t="shared" si="0"/>
        <v>0.35812257653799406</v>
      </c>
      <c r="H3" s="149">
        <f t="shared" si="0"/>
        <v>-0.98380243678522561</v>
      </c>
      <c r="I3" s="149">
        <f t="shared" si="0"/>
        <v>1.0832671336751645</v>
      </c>
      <c r="J3" s="149">
        <f t="shared" si="0"/>
        <v>0.19105476519160902</v>
      </c>
      <c r="K3" s="149">
        <f t="shared" si="0"/>
        <v>0.39058187037650782</v>
      </c>
      <c r="L3" s="149">
        <f t="shared" si="0"/>
        <v>0.16978512214905095</v>
      </c>
      <c r="M3" s="149">
        <f t="shared" si="0"/>
        <v>0.33098873448847144</v>
      </c>
      <c r="N3" s="150">
        <f t="shared" ref="N3:N42" si="1">AVERAGE((J3:M3))</f>
        <v>0.27060262305140981</v>
      </c>
      <c r="O3" s="149">
        <f>(O2/M2)*100-100</f>
        <v>-0.36500677120618263</v>
      </c>
      <c r="P3" s="149">
        <f t="shared" si="0"/>
        <v>-1.3559989108074859</v>
      </c>
      <c r="Q3" s="149">
        <f t="shared" si="0"/>
        <v>0.79077697491271692</v>
      </c>
      <c r="R3" s="149">
        <f t="shared" si="0"/>
        <v>-0.30563585145361571</v>
      </c>
      <c r="S3" s="149">
        <f>(S2/R2)*100-100</f>
        <v>-0.68170905128631887</v>
      </c>
      <c r="T3" s="149">
        <f t="shared" si="0"/>
        <v>-7.8796345151232572E-2</v>
      </c>
      <c r="U3" s="149">
        <f t="shared" si="0"/>
        <v>0.85348605670367306</v>
      </c>
      <c r="V3" s="149">
        <f t="shared" si="0"/>
        <v>0.44700417250025737</v>
      </c>
      <c r="W3" s="149">
        <f>(W2/V2)*100-100</f>
        <v>-1.4847608790996816</v>
      </c>
      <c r="X3" s="149">
        <f t="shared" si="0"/>
        <v>-1.5567857350970229</v>
      </c>
      <c r="Y3" s="149">
        <f t="shared" si="0"/>
        <v>-0.91133809719991632</v>
      </c>
      <c r="Z3" s="149">
        <f t="shared" si="0"/>
        <v>-1.0805334327366722</v>
      </c>
      <c r="AA3" s="149">
        <f>(AA2/Z2)*100-100</f>
        <v>-1.0570686635666391</v>
      </c>
      <c r="AB3" s="149">
        <f t="shared" si="0"/>
        <v>2.9819408738790827</v>
      </c>
      <c r="AC3" s="149">
        <f t="shared" si="0"/>
        <v>1.3456199785212988</v>
      </c>
      <c r="AD3" s="149">
        <f t="shared" si="0"/>
        <v>0.62644886769017205</v>
      </c>
      <c r="AE3" s="149">
        <f>(AE2/AD2)*100-100</f>
        <v>-1.481517643147896</v>
      </c>
      <c r="AF3" s="149">
        <f t="shared" ref="AF3:AJ3" si="2">(AF2/AE2)*100-100</f>
        <v>0.23903122743598715</v>
      </c>
      <c r="AG3" s="149">
        <f t="shared" si="2"/>
        <v>0.52612127389615182</v>
      </c>
      <c r="AH3" s="149">
        <f t="shared" si="2"/>
        <v>0.19248692166110004</v>
      </c>
      <c r="AI3" s="149">
        <f t="shared" si="2"/>
        <v>1.098947329057836</v>
      </c>
      <c r="AJ3" s="149">
        <f t="shared" si="2"/>
        <v>0.37566521640628991</v>
      </c>
    </row>
    <row r="4" spans="1:36" s="119" customFormat="1">
      <c r="A4" s="117"/>
      <c r="B4" s="213"/>
      <c r="C4" s="149"/>
      <c r="D4" s="149"/>
      <c r="E4" s="149"/>
      <c r="F4" s="149"/>
      <c r="G4" s="149"/>
      <c r="H4" s="149"/>
      <c r="I4" s="149"/>
      <c r="J4" s="149"/>
      <c r="K4" s="149"/>
      <c r="L4" s="149"/>
      <c r="M4" s="149"/>
      <c r="N4" s="150"/>
      <c r="O4" s="266"/>
      <c r="P4" s="266"/>
      <c r="Q4" s="266"/>
      <c r="R4" s="266"/>
      <c r="S4" s="266"/>
      <c r="T4" s="266"/>
      <c r="U4" s="266"/>
      <c r="V4" s="266"/>
      <c r="W4" s="266"/>
      <c r="X4" s="266"/>
      <c r="Y4" s="266"/>
      <c r="Z4" s="266"/>
      <c r="AA4" s="266"/>
      <c r="AB4" s="266"/>
      <c r="AC4" s="266"/>
      <c r="AD4" s="266"/>
      <c r="AE4" s="266"/>
      <c r="AF4" s="266"/>
      <c r="AG4" s="266"/>
      <c r="AH4" s="137"/>
      <c r="AI4" s="136"/>
      <c r="AJ4" s="136"/>
    </row>
    <row r="5" spans="1:36" s="229" customFormat="1">
      <c r="A5" s="284" t="s">
        <v>227</v>
      </c>
      <c r="B5" s="228">
        <f>((B2-B7)/(B2)*100)</f>
        <v>3.2491649902532242</v>
      </c>
      <c r="C5" s="228">
        <f>((C2-C7)/(C2)*100)</f>
        <v>3.9882941162531695</v>
      </c>
      <c r="D5" s="228">
        <f t="shared" ref="D5:R5" si="3">((D2-D7)/(D2)*100)</f>
        <v>3.9338365791902317</v>
      </c>
      <c r="E5" s="228">
        <f t="shared" si="3"/>
        <v>4.0581095108190368</v>
      </c>
      <c r="F5" s="228">
        <f t="shared" si="3"/>
        <v>5.6646796689623242</v>
      </c>
      <c r="G5" s="228">
        <f t="shared" si="3"/>
        <v>6.1173366057547254</v>
      </c>
      <c r="H5" s="228">
        <f t="shared" si="3"/>
        <v>5.4722462301138943</v>
      </c>
      <c r="I5" s="228">
        <f t="shared" si="3"/>
        <v>7.0966820078957005</v>
      </c>
      <c r="J5" s="228">
        <f t="shared" si="3"/>
        <v>8.3126311140554279</v>
      </c>
      <c r="K5" s="228">
        <f t="shared" si="3"/>
        <v>9.4307501248756971</v>
      </c>
      <c r="L5" s="228">
        <f t="shared" si="3"/>
        <v>10.809401269514495</v>
      </c>
      <c r="M5" s="228">
        <f t="shared" si="3"/>
        <v>12.04727533046678</v>
      </c>
      <c r="N5" s="228">
        <f t="shared" si="3"/>
        <v>10.154456266203082</v>
      </c>
      <c r="O5" s="267">
        <f t="shared" si="3"/>
        <v>13.233231355014977</v>
      </c>
      <c r="P5" s="267">
        <f t="shared" si="3"/>
        <v>14.220995372249737</v>
      </c>
      <c r="Q5" s="267">
        <f t="shared" si="3"/>
        <v>15.782133190948761</v>
      </c>
      <c r="R5" s="267">
        <f t="shared" si="3"/>
        <v>15.964873400188376</v>
      </c>
      <c r="S5" s="267">
        <v>15.6</v>
      </c>
      <c r="T5" s="267">
        <v>15.653990378799861</v>
      </c>
      <c r="U5" s="267">
        <v>16.409297133222466</v>
      </c>
      <c r="V5" s="267">
        <v>16.716993003299724</v>
      </c>
      <c r="W5" s="267">
        <v>14.972320960316999</v>
      </c>
      <c r="X5" s="267">
        <v>13.120995581821541</v>
      </c>
      <c r="Y5" s="267">
        <v>11.772366349101667</v>
      </c>
      <c r="Z5" s="267">
        <v>10.081526662238058</v>
      </c>
      <c r="AA5" s="267">
        <v>8.5036828703195084</v>
      </c>
      <c r="AB5" s="267">
        <v>10.445149864987565</v>
      </c>
      <c r="AC5" s="267">
        <v>11.077244092830458</v>
      </c>
      <c r="AD5" s="267">
        <v>10.292514302584809</v>
      </c>
      <c r="AE5" s="267">
        <v>8.6152706267667778</v>
      </c>
      <c r="AF5" s="267">
        <v>8.1830101669699431</v>
      </c>
      <c r="AG5" s="267">
        <v>7.9942956430515038</v>
      </c>
      <c r="AH5" s="267">
        <v>6.83</v>
      </c>
      <c r="AI5" s="267">
        <v>6.83</v>
      </c>
      <c r="AJ5" s="267">
        <v>4.7</v>
      </c>
    </row>
    <row r="6" spans="1:36">
      <c r="A6" s="120"/>
      <c r="B6" s="214"/>
      <c r="C6" s="151"/>
      <c r="D6" s="151"/>
      <c r="E6" s="151"/>
      <c r="F6" s="151"/>
      <c r="G6" s="151"/>
      <c r="H6" s="151"/>
      <c r="I6" s="151"/>
      <c r="J6" s="151"/>
      <c r="K6" s="151"/>
      <c r="L6" s="151"/>
      <c r="M6" s="151"/>
      <c r="N6" s="147"/>
      <c r="O6" s="151"/>
      <c r="P6" s="151"/>
      <c r="Q6" s="151"/>
      <c r="R6" s="151"/>
      <c r="S6" s="151"/>
      <c r="T6" s="151"/>
      <c r="U6" s="151"/>
      <c r="V6" s="151"/>
      <c r="W6" s="151"/>
      <c r="X6" s="151"/>
      <c r="Y6" s="151"/>
      <c r="Z6" s="151"/>
      <c r="AA6" s="151"/>
      <c r="AB6" s="151"/>
      <c r="AC6" s="159"/>
      <c r="AD6" s="159"/>
      <c r="AE6" s="159"/>
      <c r="AF6" s="129"/>
      <c r="AG6" s="129"/>
      <c r="AH6" s="129"/>
      <c r="AI6" s="129"/>
      <c r="AJ6" s="129"/>
    </row>
    <row r="7" spans="1:36" s="122" customFormat="1" ht="18">
      <c r="A7" s="114" t="s">
        <v>66</v>
      </c>
      <c r="B7" s="215">
        <v>403510</v>
      </c>
      <c r="C7" s="215">
        <v>405179</v>
      </c>
      <c r="D7" s="215">
        <v>405966</v>
      </c>
      <c r="E7" s="215">
        <v>407612</v>
      </c>
      <c r="F7" s="215">
        <v>407505</v>
      </c>
      <c r="G7" s="215">
        <v>407002</v>
      </c>
      <c r="H7" s="215">
        <v>405767</v>
      </c>
      <c r="I7" s="215">
        <v>403114</v>
      </c>
      <c r="J7" s="209">
        <v>398598</v>
      </c>
      <c r="K7" s="209">
        <v>395275</v>
      </c>
      <c r="L7" s="209">
        <v>389919</v>
      </c>
      <c r="M7" s="210">
        <v>385780</v>
      </c>
      <c r="N7" s="288">
        <f t="shared" si="1"/>
        <v>392393</v>
      </c>
      <c r="O7" s="289">
        <v>379189</v>
      </c>
      <c r="P7" s="289">
        <v>369789</v>
      </c>
      <c r="Q7" s="289">
        <v>365930</v>
      </c>
      <c r="R7" s="289">
        <v>364020</v>
      </c>
      <c r="S7" s="368">
        <v>362.86500000000001</v>
      </c>
      <c r="T7" s="368">
        <v>362.27300000000002</v>
      </c>
      <c r="U7" s="368">
        <v>362.14099999999996</v>
      </c>
      <c r="V7" s="368">
        <v>362.56400000000002</v>
      </c>
      <c r="W7" s="368">
        <v>364.39300000000003</v>
      </c>
      <c r="X7" s="368">
        <v>366.536</v>
      </c>
      <c r="Y7" s="368">
        <v>369.42700000000002</v>
      </c>
      <c r="Z7" s="368">
        <v>372.65999999999997</v>
      </c>
      <c r="AA7" s="368">
        <v>377.976</v>
      </c>
      <c r="AB7" s="368">
        <v>382.13199999999995</v>
      </c>
      <c r="AC7" s="368">
        <v>385.59099999999995</v>
      </c>
      <c r="AD7" s="368">
        <v>391.59899999999999</v>
      </c>
      <c r="AE7" s="368">
        <v>392.19900000000001</v>
      </c>
      <c r="AF7" s="368">
        <v>396.25099999999998</v>
      </c>
      <c r="AG7" s="368">
        <v>402.48399999999998</v>
      </c>
      <c r="AH7" s="368">
        <v>406.69200000000001</v>
      </c>
      <c r="AI7" s="368">
        <v>409.69099999999997</v>
      </c>
      <c r="AJ7" s="368">
        <v>413.86699999999996</v>
      </c>
    </row>
    <row r="8" spans="1:36" s="114" customFormat="1">
      <c r="A8" s="117" t="s">
        <v>100</v>
      </c>
      <c r="B8" s="216"/>
      <c r="C8" s="217">
        <f>(C7/B7)*100-100</f>
        <v>0.41362048028550191</v>
      </c>
      <c r="D8" s="217">
        <f t="shared" ref="D8:F8" si="4">(D7/C7)*100-100</f>
        <v>0.1942351405181455</v>
      </c>
      <c r="E8" s="217">
        <f t="shared" si="4"/>
        <v>0.40545267337660107</v>
      </c>
      <c r="F8" s="217">
        <f t="shared" si="4"/>
        <v>-2.6250453862985523E-2</v>
      </c>
      <c r="G8" s="217">
        <f t="shared" ref="G8" si="5">(G7/F7)*100-100</f>
        <v>-0.12343406829363346</v>
      </c>
      <c r="H8" s="217">
        <f t="shared" ref="H8:I8" si="6">(H7/G7)*100-100</f>
        <v>-0.30343831234243623</v>
      </c>
      <c r="I8" s="217">
        <f t="shared" si="6"/>
        <v>-0.65382349969317488</v>
      </c>
      <c r="J8" s="154">
        <f t="shared" ref="J8" si="7">(J7/I7)*100-100</f>
        <v>-1.1202786308587633</v>
      </c>
      <c r="K8" s="154">
        <f t="shared" ref="K8:L8" si="8">(K7/J7)*100-100</f>
        <v>-0.8336720204316066</v>
      </c>
      <c r="L8" s="154">
        <f t="shared" si="8"/>
        <v>-1.3550060084751152</v>
      </c>
      <c r="M8" s="154">
        <f t="shared" ref="M8" si="9">(M7/L7)*100-100</f>
        <v>-1.0615025171894672</v>
      </c>
      <c r="N8" s="150">
        <f t="shared" si="1"/>
        <v>-1.0926147942387381</v>
      </c>
      <c r="O8" s="154">
        <f>(O7/M7)*100-100</f>
        <v>-1.7084867022655459</v>
      </c>
      <c r="P8" s="154">
        <f t="shared" ref="P8" si="10">(P7/O7)*100-100</f>
        <v>-2.4789748647772001</v>
      </c>
      <c r="Q8" s="154">
        <f t="shared" ref="Q8" si="11">(Q7/P7)*100-100</f>
        <v>-1.0435680888290335</v>
      </c>
      <c r="R8" s="154">
        <f t="shared" ref="R8" si="12">(R7/Q7)*100-100</f>
        <v>-0.52195775148253176</v>
      </c>
      <c r="S8" s="154">
        <v>-0.3</v>
      </c>
      <c r="T8" s="154">
        <f t="shared" ref="T8" si="13">(T7/S7)*100-100</f>
        <v>-0.16314607360862965</v>
      </c>
      <c r="U8" s="154">
        <f t="shared" ref="U8" si="14">(U7/T7)*100-100</f>
        <v>-3.6436609959906718E-2</v>
      </c>
      <c r="V8" s="154">
        <f t="shared" ref="V8" si="15">(V7/U7)*100-100</f>
        <v>0.11680533272952687</v>
      </c>
      <c r="W8" s="154">
        <f>(W7/V7)*100-100</f>
        <v>0.50446266038548515</v>
      </c>
      <c r="X8" s="154">
        <f t="shared" ref="X8" si="16">(X7/W7)*100-100</f>
        <v>0.58810130820295115</v>
      </c>
      <c r="Y8" s="154">
        <f t="shared" ref="Y8" si="17">(Y7/X7)*100-100</f>
        <v>0.78873562214897674</v>
      </c>
      <c r="Z8" s="154">
        <f t="shared" ref="Z8" si="18">(Z7/Y7)*100-100</f>
        <v>0.87513906671681241</v>
      </c>
      <c r="AA8" s="154">
        <f>(AA7/Z7)*100-100</f>
        <v>1.4265013685397037</v>
      </c>
      <c r="AB8" s="154">
        <f t="shared" ref="AB8" si="19">(AB7/AA7)*100-100</f>
        <v>1.0995407115795643</v>
      </c>
      <c r="AC8" s="154">
        <f t="shared" ref="AC8:AD8" si="20">(AC7/AB7)*100-100</f>
        <v>0.90518459589881672</v>
      </c>
      <c r="AD8" s="154">
        <f t="shared" si="20"/>
        <v>1.5581276533944077</v>
      </c>
      <c r="AE8" s="154">
        <f>(AE7/AD7-1)*100</f>
        <v>0.15321796020930645</v>
      </c>
      <c r="AF8" s="154">
        <f t="shared" ref="AF8:AJ8" si="21">(AF7/AE7-1)*100</f>
        <v>1.0331489881412192</v>
      </c>
      <c r="AG8" s="154">
        <f t="shared" si="21"/>
        <v>1.5729928757277634</v>
      </c>
      <c r="AH8" s="154">
        <f t="shared" si="21"/>
        <v>1.0455073990518926</v>
      </c>
      <c r="AI8" s="154">
        <f t="shared" si="21"/>
        <v>0.73741307918522292</v>
      </c>
      <c r="AJ8" s="154">
        <f t="shared" si="21"/>
        <v>1.0193047931245758</v>
      </c>
    </row>
    <row r="9" spans="1:36" s="114" customFormat="1">
      <c r="A9" s="120"/>
      <c r="B9" s="123"/>
      <c r="C9" s="124"/>
      <c r="D9" s="124"/>
      <c r="E9" s="124"/>
      <c r="F9" s="124"/>
      <c r="G9" s="124"/>
      <c r="H9" s="124"/>
      <c r="I9" s="124"/>
      <c r="J9" s="125"/>
      <c r="K9" s="125"/>
      <c r="L9" s="125"/>
      <c r="M9" s="125"/>
      <c r="N9" s="118"/>
      <c r="O9" s="154"/>
      <c r="P9" s="155"/>
      <c r="Q9" s="155"/>
      <c r="R9" s="155"/>
      <c r="S9" s="154"/>
      <c r="T9" s="154"/>
      <c r="U9" s="154"/>
      <c r="V9" s="154"/>
      <c r="W9" s="154"/>
      <c r="X9" s="154"/>
      <c r="Y9" s="154"/>
      <c r="Z9" s="154"/>
      <c r="AA9" s="154"/>
      <c r="AB9" s="154"/>
      <c r="AC9" s="154"/>
      <c r="AD9" s="155"/>
      <c r="AE9" s="155"/>
    </row>
    <row r="10" spans="1:36">
      <c r="A10" s="32" t="s">
        <v>99</v>
      </c>
      <c r="C10" s="139">
        <f t="shared" ref="C10:M10" si="22">(C7-B7)</f>
        <v>1669</v>
      </c>
      <c r="D10" s="139">
        <f t="shared" si="22"/>
        <v>787</v>
      </c>
      <c r="E10" s="139">
        <f t="shared" si="22"/>
        <v>1646</v>
      </c>
      <c r="F10" s="139">
        <f t="shared" si="22"/>
        <v>-107</v>
      </c>
      <c r="G10" s="139">
        <f t="shared" si="22"/>
        <v>-503</v>
      </c>
      <c r="H10" s="139">
        <f t="shared" si="22"/>
        <v>-1235</v>
      </c>
      <c r="I10" s="139">
        <f t="shared" si="22"/>
        <v>-2653</v>
      </c>
      <c r="J10" s="140">
        <f t="shared" si="22"/>
        <v>-4516</v>
      </c>
      <c r="K10" s="140">
        <f t="shared" si="22"/>
        <v>-3323</v>
      </c>
      <c r="L10" s="140">
        <f t="shared" si="22"/>
        <v>-5356</v>
      </c>
      <c r="M10" s="140">
        <f t="shared" si="22"/>
        <v>-4139</v>
      </c>
      <c r="N10" s="115">
        <f t="shared" si="1"/>
        <v>-4333.5</v>
      </c>
      <c r="O10" s="211">
        <f>(O7-M7)</f>
        <v>-6591</v>
      </c>
      <c r="P10" s="211">
        <f t="shared" ref="P10:AD10" si="23">(P7-O7)</f>
        <v>-9400</v>
      </c>
      <c r="Q10" s="211">
        <f t="shared" si="23"/>
        <v>-3859</v>
      </c>
      <c r="R10" s="211">
        <f t="shared" si="23"/>
        <v>-1910</v>
      </c>
      <c r="S10" s="146"/>
      <c r="T10" s="364">
        <f t="shared" si="23"/>
        <v>-0.59199999999998454</v>
      </c>
      <c r="U10" s="364">
        <f t="shared" si="23"/>
        <v>-0.13200000000006185</v>
      </c>
      <c r="V10" s="364">
        <f t="shared" si="23"/>
        <v>0.42300000000005866</v>
      </c>
      <c r="W10" s="364">
        <f t="shared" si="23"/>
        <v>1.8290000000000077</v>
      </c>
      <c r="X10" s="364">
        <f t="shared" si="23"/>
        <v>2.1429999999999723</v>
      </c>
      <c r="Y10" s="364">
        <f t="shared" si="23"/>
        <v>2.8910000000000196</v>
      </c>
      <c r="Z10" s="364">
        <f t="shared" si="23"/>
        <v>3.2329999999999472</v>
      </c>
      <c r="AA10" s="364">
        <f t="shared" si="23"/>
        <v>5.3160000000000309</v>
      </c>
      <c r="AB10" s="364">
        <f t="shared" si="23"/>
        <v>4.1559999999999491</v>
      </c>
      <c r="AC10" s="364">
        <f t="shared" si="23"/>
        <v>3.4590000000000032</v>
      </c>
      <c r="AD10" s="364">
        <f t="shared" si="23"/>
        <v>6.0080000000000382</v>
      </c>
      <c r="AE10" s="287">
        <f>(AE7-AD7)</f>
        <v>0.60000000000002274</v>
      </c>
      <c r="AF10" s="287">
        <f t="shared" ref="AF10:AJ10" si="24">(AF7-AE7)</f>
        <v>4.0519999999999641</v>
      </c>
      <c r="AG10" s="287">
        <f t="shared" si="24"/>
        <v>6.2330000000000041</v>
      </c>
      <c r="AH10" s="287">
        <f t="shared" si="24"/>
        <v>4.2080000000000268</v>
      </c>
      <c r="AI10" s="287">
        <f t="shared" si="24"/>
        <v>2.9989999999999668</v>
      </c>
      <c r="AJ10" s="287">
        <f t="shared" si="24"/>
        <v>4.1759999999999877</v>
      </c>
    </row>
    <row r="11" spans="1:36">
      <c r="C11" s="126"/>
      <c r="D11" s="126"/>
      <c r="E11" s="126"/>
      <c r="F11" s="126"/>
      <c r="G11" s="126"/>
      <c r="H11" s="126"/>
      <c r="I11" s="126"/>
      <c r="J11" s="112"/>
      <c r="K11" s="112"/>
      <c r="L11" s="112"/>
      <c r="M11" s="112"/>
      <c r="N11" s="115"/>
      <c r="O11" s="156"/>
      <c r="P11" s="156"/>
      <c r="Q11" s="156"/>
      <c r="R11" s="156"/>
      <c r="S11" s="364"/>
      <c r="T11" s="364"/>
      <c r="U11" s="364"/>
      <c r="V11" s="364"/>
      <c r="W11" s="364"/>
      <c r="X11" s="364"/>
      <c r="Y11" s="364"/>
      <c r="Z11" s="364"/>
      <c r="AA11" s="364"/>
      <c r="AB11" s="364"/>
      <c r="AC11" s="364"/>
      <c r="AD11" s="159"/>
      <c r="AE11" s="159"/>
      <c r="AF11" s="129"/>
      <c r="AG11" s="129"/>
      <c r="AH11" s="129"/>
      <c r="AI11" s="129"/>
      <c r="AJ11" s="129"/>
    </row>
    <row r="12" spans="1:36" s="129" customFormat="1" ht="18">
      <c r="A12" s="114" t="s">
        <v>104</v>
      </c>
      <c r="B12" s="127">
        <v>188020.85799999998</v>
      </c>
      <c r="C12" s="127">
        <v>192718.80399999997</v>
      </c>
      <c r="D12" s="127">
        <v>183546.81899999999</v>
      </c>
      <c r="E12" s="127">
        <v>188570.94199999998</v>
      </c>
      <c r="F12" s="127">
        <v>188675.87</v>
      </c>
      <c r="G12" s="127">
        <v>192322.74000000005</v>
      </c>
      <c r="H12" s="127">
        <v>181843.86800000002</v>
      </c>
      <c r="I12" s="127">
        <v>184192.63200000001</v>
      </c>
      <c r="J12" s="128">
        <v>183242.11000000004</v>
      </c>
      <c r="K12" s="128">
        <v>186564.67499999999</v>
      </c>
      <c r="L12" s="128">
        <v>175471.78500000003</v>
      </c>
      <c r="M12" s="128">
        <v>175314.50699999998</v>
      </c>
      <c r="N12" s="115">
        <f t="shared" si="1"/>
        <v>180148.26925000001</v>
      </c>
      <c r="O12" s="206">
        <v>171176</v>
      </c>
      <c r="P12" s="206">
        <v>167517.91699999999</v>
      </c>
      <c r="Q12" s="206">
        <v>165041.93799999999</v>
      </c>
      <c r="R12" s="206">
        <v>163747.38</v>
      </c>
      <c r="S12" s="369">
        <v>163132.856</v>
      </c>
      <c r="T12" s="369">
        <v>162822.52299999999</v>
      </c>
      <c r="U12" s="369">
        <v>162581.69500000001</v>
      </c>
      <c r="V12" s="369">
        <v>162941.02299999999</v>
      </c>
      <c r="W12" s="369">
        <v>163446.43299999999</v>
      </c>
      <c r="X12" s="369">
        <v>164548.70199999999</v>
      </c>
      <c r="Y12" s="369">
        <v>165806.128</v>
      </c>
      <c r="Z12" s="369">
        <v>167449.728</v>
      </c>
      <c r="AA12" s="369">
        <v>169999.06099999999</v>
      </c>
      <c r="AB12" s="369">
        <v>171915.00199999998</v>
      </c>
      <c r="AC12" s="369">
        <v>173522.73200000002</v>
      </c>
      <c r="AD12" s="369">
        <v>175781.99400000001</v>
      </c>
      <c r="AE12" s="369">
        <v>176130.57899999997</v>
      </c>
      <c r="AF12" s="369">
        <v>178072.18100000001</v>
      </c>
      <c r="AG12" s="369">
        <v>180184.75999999998</v>
      </c>
      <c r="AH12" s="369">
        <v>182404.00899999999</v>
      </c>
      <c r="AI12" s="369">
        <v>183837.489</v>
      </c>
      <c r="AJ12" s="369">
        <v>185905.24900000001</v>
      </c>
    </row>
    <row r="13" spans="1:36" s="129" customFormat="1">
      <c r="A13" s="117" t="s">
        <v>100</v>
      </c>
      <c r="B13" s="127"/>
      <c r="C13" s="124">
        <f>(C12/B12*100-100)</f>
        <v>2.4986302317586535</v>
      </c>
      <c r="D13" s="124">
        <f t="shared" ref="D13:R13" si="25">(D12/C12*100-100)</f>
        <v>-4.7592579497328131</v>
      </c>
      <c r="E13" s="124">
        <f t="shared" si="25"/>
        <v>2.737243297035846</v>
      </c>
      <c r="F13" s="124">
        <f t="shared" si="25"/>
        <v>5.5643779941448201E-2</v>
      </c>
      <c r="G13" s="124">
        <f t="shared" si="25"/>
        <v>1.9328756772130049</v>
      </c>
      <c r="H13" s="124">
        <f t="shared" si="25"/>
        <v>-5.4485870989566934</v>
      </c>
      <c r="I13" s="124">
        <f t="shared" si="25"/>
        <v>1.291637725171995</v>
      </c>
      <c r="J13" s="125">
        <f t="shared" si="25"/>
        <v>-0.51604778631968884</v>
      </c>
      <c r="K13" s="125">
        <f t="shared" si="25"/>
        <v>1.8132104023468969</v>
      </c>
      <c r="L13" s="125">
        <f t="shared" si="25"/>
        <v>-5.9458683697757664</v>
      </c>
      <c r="M13" s="125">
        <f t="shared" si="25"/>
        <v>-8.9631504005069473E-2</v>
      </c>
      <c r="N13" s="118">
        <f t="shared" si="1"/>
        <v>-1.1845843144384069</v>
      </c>
      <c r="O13" s="154">
        <f>(O12/M12*100-100)</f>
        <v>-2.3606186794341966</v>
      </c>
      <c r="P13" s="154">
        <f t="shared" si="25"/>
        <v>-2.1370303079871036</v>
      </c>
      <c r="Q13" s="154">
        <f t="shared" si="25"/>
        <v>-1.478038316343202</v>
      </c>
      <c r="R13" s="154">
        <f t="shared" si="25"/>
        <v>-0.78438124011849197</v>
      </c>
      <c r="S13" s="154">
        <f>(S12/R12*100-100)</f>
        <v>-0.37528783666645893</v>
      </c>
      <c r="T13" s="154">
        <f t="shared" ref="T13:AD13" si="26">(T12/S12*100-100)</f>
        <v>-0.19023329058862259</v>
      </c>
      <c r="U13" s="154">
        <f t="shared" si="26"/>
        <v>-0.14790828416285251</v>
      </c>
      <c r="V13" s="154">
        <f t="shared" si="26"/>
        <v>0.22101381093362704</v>
      </c>
      <c r="W13" s="154">
        <f>(W12/V12*100-100)</f>
        <v>0.31017971453388782</v>
      </c>
      <c r="X13" s="154">
        <f t="shared" si="26"/>
        <v>0.67439159103581403</v>
      </c>
      <c r="Y13" s="154">
        <f t="shared" si="26"/>
        <v>0.76416646543950151</v>
      </c>
      <c r="Z13" s="154">
        <f t="shared" si="26"/>
        <v>0.99127819931963757</v>
      </c>
      <c r="AA13" s="154">
        <f>(AA12/Z12*100-100)</f>
        <v>1.5224467847448437</v>
      </c>
      <c r="AB13" s="154">
        <f t="shared" si="26"/>
        <v>1.127030342832299</v>
      </c>
      <c r="AC13" s="154">
        <f t="shared" si="26"/>
        <v>0.93518889061236621</v>
      </c>
      <c r="AD13" s="154">
        <f t="shared" si="26"/>
        <v>1.3019977117464805</v>
      </c>
      <c r="AE13" s="154">
        <f t="shared" ref="AE13:AJ13" si="27">(AE12/AD12*100-100)</f>
        <v>0.19830529399953889</v>
      </c>
      <c r="AF13" s="154">
        <f t="shared" si="27"/>
        <v>1.1023650810800092</v>
      </c>
      <c r="AG13" s="154">
        <f t="shared" si="27"/>
        <v>1.1863610520949095</v>
      </c>
      <c r="AH13" s="154">
        <f t="shared" si="27"/>
        <v>1.2316518888722925</v>
      </c>
      <c r="AI13" s="154">
        <f t="shared" si="27"/>
        <v>0.78588184977886044</v>
      </c>
      <c r="AJ13" s="154">
        <f t="shared" si="27"/>
        <v>1.1247760243287388</v>
      </c>
    </row>
    <row r="14" spans="1:36">
      <c r="J14" s="35"/>
      <c r="K14" s="35"/>
      <c r="L14" s="35"/>
      <c r="M14" s="35"/>
      <c r="N14" s="115"/>
      <c r="O14" s="152"/>
      <c r="P14" s="152"/>
      <c r="Q14" s="152"/>
      <c r="R14" s="152"/>
      <c r="S14" s="159"/>
      <c r="T14" s="159"/>
      <c r="U14" s="159"/>
      <c r="V14" s="159"/>
      <c r="W14" s="159"/>
      <c r="X14" s="159"/>
      <c r="Y14" s="159"/>
      <c r="Z14" s="159"/>
      <c r="AA14" s="159"/>
      <c r="AB14" s="159"/>
      <c r="AC14" s="159"/>
      <c r="AD14" s="159"/>
      <c r="AE14" s="159"/>
      <c r="AF14" s="129"/>
      <c r="AG14" s="129"/>
      <c r="AH14" s="129"/>
      <c r="AI14" s="129"/>
      <c r="AJ14" s="129"/>
    </row>
    <row r="15" spans="1:36" s="129" customFormat="1" ht="18">
      <c r="A15" s="129" t="s">
        <v>65</v>
      </c>
      <c r="B15" s="130">
        <v>59.6</v>
      </c>
      <c r="C15" s="130">
        <v>59.5</v>
      </c>
      <c r="D15" s="130">
        <v>58.3</v>
      </c>
      <c r="E15" s="130">
        <v>57.6</v>
      </c>
      <c r="F15" s="131">
        <v>59.6</v>
      </c>
      <c r="G15" s="131">
        <v>59.5</v>
      </c>
      <c r="H15" s="131">
        <v>58.3</v>
      </c>
      <c r="I15" s="131">
        <v>57.6</v>
      </c>
      <c r="J15" s="131">
        <v>56.2</v>
      </c>
      <c r="K15" s="131">
        <v>56.2</v>
      </c>
      <c r="L15" s="131">
        <v>55.9</v>
      </c>
      <c r="M15" s="131">
        <v>55.5</v>
      </c>
      <c r="N15" s="118">
        <f t="shared" si="1"/>
        <v>55.95</v>
      </c>
      <c r="O15" s="157">
        <v>53.4</v>
      </c>
      <c r="P15" s="157">
        <v>53.1</v>
      </c>
      <c r="Q15" s="157">
        <v>53.2</v>
      </c>
      <c r="R15" s="157">
        <v>53.3</v>
      </c>
      <c r="S15" s="157">
        <v>52.5</v>
      </c>
      <c r="T15" s="157">
        <v>53.6</v>
      </c>
      <c r="U15" s="157">
        <v>53.8</v>
      </c>
      <c r="V15" s="157">
        <v>54.1</v>
      </c>
      <c r="W15" s="157">
        <v>52.4</v>
      </c>
      <c r="X15" s="157">
        <v>53.4</v>
      </c>
      <c r="Y15" s="157">
        <v>52.8</v>
      </c>
      <c r="Z15" s="157">
        <v>53.4</v>
      </c>
      <c r="AA15" s="158">
        <v>51.8</v>
      </c>
      <c r="AB15" s="157">
        <v>54.4</v>
      </c>
      <c r="AC15" s="158">
        <v>54.5</v>
      </c>
      <c r="AD15" s="158">
        <v>54.8</v>
      </c>
      <c r="AE15" s="158">
        <v>53.2</v>
      </c>
      <c r="AF15" s="193">
        <v>54.9</v>
      </c>
      <c r="AG15" s="193">
        <f>[1]Α!$AG$15</f>
        <v>55.7</v>
      </c>
      <c r="AH15" s="193">
        <v>55.3</v>
      </c>
      <c r="AI15" s="193">
        <v>55.3</v>
      </c>
      <c r="AJ15" s="193">
        <v>57.4</v>
      </c>
    </row>
    <row r="16" spans="1:36" s="129" customFormat="1">
      <c r="B16" s="130"/>
      <c r="C16" s="130"/>
      <c r="D16" s="130"/>
      <c r="E16" s="130"/>
      <c r="F16" s="131"/>
      <c r="G16" s="131"/>
      <c r="H16" s="131"/>
      <c r="I16" s="131"/>
      <c r="J16" s="131"/>
      <c r="K16" s="131"/>
      <c r="L16" s="131"/>
      <c r="M16" s="132"/>
      <c r="N16" s="115"/>
      <c r="O16" s="157"/>
      <c r="P16" s="157"/>
      <c r="Q16" s="157"/>
      <c r="R16" s="157"/>
      <c r="S16" s="157"/>
      <c r="T16" s="157"/>
      <c r="U16" s="157"/>
      <c r="V16" s="157"/>
      <c r="W16" s="157"/>
      <c r="X16" s="157"/>
      <c r="Y16" s="157"/>
      <c r="Z16" s="157"/>
      <c r="AA16" s="158"/>
      <c r="AB16" s="157"/>
      <c r="AC16" s="158"/>
      <c r="AD16" s="158"/>
      <c r="AE16" s="159"/>
      <c r="AG16" s="208"/>
      <c r="AI16" s="272"/>
    </row>
    <row r="17" spans="1:38" s="129" customFormat="1" ht="18.75">
      <c r="A17" s="133" t="s">
        <v>105</v>
      </c>
      <c r="B17" s="218">
        <v>40200</v>
      </c>
      <c r="C17" s="219">
        <v>47500</v>
      </c>
      <c r="D17" s="219">
        <v>45400</v>
      </c>
      <c r="E17" s="219">
        <v>45500</v>
      </c>
      <c r="F17" s="219">
        <v>43400</v>
      </c>
      <c r="G17" s="219">
        <v>47500</v>
      </c>
      <c r="H17" s="219">
        <v>46100</v>
      </c>
      <c r="I17" s="219">
        <v>46800</v>
      </c>
      <c r="J17" s="219">
        <v>42600</v>
      </c>
      <c r="K17" s="219">
        <v>49300</v>
      </c>
      <c r="L17" s="219">
        <v>50400</v>
      </c>
      <c r="M17" s="219">
        <v>50500</v>
      </c>
      <c r="N17" s="115">
        <f t="shared" si="1"/>
        <v>48200</v>
      </c>
      <c r="O17" s="160">
        <v>42700</v>
      </c>
      <c r="P17" s="160">
        <v>50100</v>
      </c>
      <c r="Q17" s="160">
        <v>57100</v>
      </c>
      <c r="R17" s="160">
        <v>59300</v>
      </c>
      <c r="S17" s="160">
        <v>54000</v>
      </c>
      <c r="T17" s="160">
        <v>56300</v>
      </c>
      <c r="U17" s="160">
        <v>59700</v>
      </c>
      <c r="V17" s="160">
        <v>54900</v>
      </c>
      <c r="W17" s="160">
        <v>49900</v>
      </c>
      <c r="X17" s="160">
        <v>58700</v>
      </c>
      <c r="Y17" s="160">
        <v>57300</v>
      </c>
      <c r="Z17" s="160">
        <v>56300</v>
      </c>
      <c r="AA17" s="161">
        <v>46500</v>
      </c>
      <c r="AB17" s="161">
        <v>58400</v>
      </c>
      <c r="AC17" s="162">
        <v>54700</v>
      </c>
      <c r="AD17" s="158">
        <v>46989</v>
      </c>
      <c r="AE17" s="146">
        <v>42162</v>
      </c>
      <c r="AF17" s="193">
        <v>53221</v>
      </c>
      <c r="AG17" s="193">
        <f>[1]Α!AG17</f>
        <v>56048</v>
      </c>
      <c r="AH17" s="193">
        <f>[1]Α!AH17</f>
        <v>50242</v>
      </c>
      <c r="AI17" s="370">
        <v>43927</v>
      </c>
      <c r="AJ17" s="193">
        <v>52624</v>
      </c>
    </row>
    <row r="18" spans="1:38" s="134" customFormat="1" ht="18.75" hidden="1">
      <c r="A18" s="133" t="s">
        <v>106</v>
      </c>
      <c r="B18" s="220">
        <v>31300</v>
      </c>
      <c r="C18" s="219">
        <v>35400</v>
      </c>
      <c r="D18" s="219">
        <v>33300</v>
      </c>
      <c r="E18" s="219">
        <v>34100</v>
      </c>
      <c r="F18" s="219">
        <v>33800</v>
      </c>
      <c r="G18" s="219">
        <v>36600</v>
      </c>
      <c r="H18" s="219">
        <v>33900</v>
      </c>
      <c r="I18" s="219">
        <v>34300</v>
      </c>
      <c r="J18" s="219">
        <v>32500</v>
      </c>
      <c r="K18" s="219">
        <v>34900</v>
      </c>
      <c r="L18" s="219">
        <v>33900</v>
      </c>
      <c r="M18" s="219">
        <v>35200</v>
      </c>
      <c r="N18" s="115">
        <f t="shared" si="1"/>
        <v>34125</v>
      </c>
      <c r="O18" s="160">
        <v>32000</v>
      </c>
      <c r="P18" s="160">
        <v>36000</v>
      </c>
      <c r="Q18" s="160">
        <v>39800</v>
      </c>
      <c r="R18" s="160">
        <v>41700</v>
      </c>
      <c r="S18" s="160">
        <v>37800</v>
      </c>
      <c r="T18" s="160">
        <v>38200</v>
      </c>
      <c r="U18" s="160">
        <v>38600</v>
      </c>
      <c r="V18" s="160">
        <v>36500</v>
      </c>
      <c r="W18" s="160">
        <v>34700</v>
      </c>
      <c r="X18" s="160">
        <v>37400</v>
      </c>
      <c r="Y18" s="160">
        <v>34600</v>
      </c>
      <c r="Z18" s="160">
        <v>36800</v>
      </c>
      <c r="AA18" s="161">
        <v>30000</v>
      </c>
      <c r="AB18" s="161">
        <v>38400</v>
      </c>
      <c r="AC18" s="161">
        <v>34900</v>
      </c>
      <c r="AD18" s="163">
        <v>55223</v>
      </c>
      <c r="AE18" s="164"/>
      <c r="AF18" s="194"/>
      <c r="AG18" s="194">
        <f>[1]Α!AG18</f>
        <v>0</v>
      </c>
      <c r="AH18" s="194">
        <f>[1]Α!AH18</f>
        <v>0</v>
      </c>
      <c r="AI18" s="370">
        <v>49315</v>
      </c>
      <c r="AJ18" s="194"/>
    </row>
    <row r="19" spans="1:38" s="135" customFormat="1" ht="18.75" hidden="1">
      <c r="A19" s="133" t="s">
        <v>107</v>
      </c>
      <c r="B19" s="220">
        <f>(B17-B18)</f>
        <v>8900</v>
      </c>
      <c r="C19" s="221">
        <f t="shared" ref="C19:AA19" si="28">(C17-C18)</f>
        <v>12100</v>
      </c>
      <c r="D19" s="219">
        <f t="shared" si="28"/>
        <v>12100</v>
      </c>
      <c r="E19" s="219">
        <f t="shared" si="28"/>
        <v>11400</v>
      </c>
      <c r="F19" s="219">
        <f t="shared" si="28"/>
        <v>9600</v>
      </c>
      <c r="G19" s="219">
        <f t="shared" si="28"/>
        <v>10900</v>
      </c>
      <c r="H19" s="219">
        <f t="shared" si="28"/>
        <v>12200</v>
      </c>
      <c r="I19" s="219">
        <f t="shared" si="28"/>
        <v>12500</v>
      </c>
      <c r="J19" s="219">
        <f t="shared" si="28"/>
        <v>10100</v>
      </c>
      <c r="K19" s="219">
        <f t="shared" si="28"/>
        <v>14400</v>
      </c>
      <c r="L19" s="219">
        <f t="shared" si="28"/>
        <v>16500</v>
      </c>
      <c r="M19" s="219">
        <f t="shared" si="28"/>
        <v>15300</v>
      </c>
      <c r="N19" s="115">
        <f t="shared" si="1"/>
        <v>14075</v>
      </c>
      <c r="O19" s="160">
        <f t="shared" si="28"/>
        <v>10700</v>
      </c>
      <c r="P19" s="160">
        <f t="shared" si="28"/>
        <v>14100</v>
      </c>
      <c r="Q19" s="160">
        <f t="shared" si="28"/>
        <v>17300</v>
      </c>
      <c r="R19" s="160">
        <f t="shared" si="28"/>
        <v>17600</v>
      </c>
      <c r="S19" s="160">
        <f t="shared" si="28"/>
        <v>16200</v>
      </c>
      <c r="T19" s="160">
        <f t="shared" si="28"/>
        <v>18100</v>
      </c>
      <c r="U19" s="160">
        <f t="shared" si="28"/>
        <v>21100</v>
      </c>
      <c r="V19" s="160">
        <f t="shared" si="28"/>
        <v>18400</v>
      </c>
      <c r="W19" s="160">
        <f t="shared" si="28"/>
        <v>15200</v>
      </c>
      <c r="X19" s="160">
        <f t="shared" si="28"/>
        <v>21300</v>
      </c>
      <c r="Y19" s="160">
        <f t="shared" si="28"/>
        <v>22700</v>
      </c>
      <c r="Z19" s="160">
        <f t="shared" si="28"/>
        <v>19500</v>
      </c>
      <c r="AA19" s="160">
        <f t="shared" si="28"/>
        <v>16500</v>
      </c>
      <c r="AB19" s="161">
        <v>20000</v>
      </c>
      <c r="AC19" s="161">
        <v>19700</v>
      </c>
      <c r="AD19" s="165">
        <v>55223</v>
      </c>
      <c r="AE19" s="164"/>
      <c r="AF19" s="195"/>
      <c r="AG19" s="195">
        <f>[1]Α!AG19</f>
        <v>0</v>
      </c>
      <c r="AH19" s="195">
        <f>[1]Α!AH19</f>
        <v>0</v>
      </c>
      <c r="AI19" s="273"/>
      <c r="AJ19" s="195"/>
    </row>
    <row r="20" spans="1:38" s="129" customFormat="1" ht="18.75">
      <c r="A20" s="133" t="s">
        <v>108</v>
      </c>
      <c r="B20" s="220">
        <f>+(B21+B22)</f>
        <v>31300</v>
      </c>
      <c r="C20" s="220">
        <f t="shared" ref="C20:I20" si="29">+(C21+C22)</f>
        <v>30000</v>
      </c>
      <c r="D20" s="220">
        <f t="shared" si="29"/>
        <v>30100</v>
      </c>
      <c r="E20" s="220">
        <f t="shared" si="29"/>
        <v>34800</v>
      </c>
      <c r="F20" s="220">
        <f t="shared" si="29"/>
        <v>37200</v>
      </c>
      <c r="G20" s="220">
        <f t="shared" si="29"/>
        <v>34600</v>
      </c>
      <c r="H20" s="220">
        <f t="shared" si="29"/>
        <v>31600</v>
      </c>
      <c r="I20" s="220">
        <f t="shared" si="29"/>
        <v>35000</v>
      </c>
      <c r="J20" s="220">
        <f>+(J21+J22)</f>
        <v>36300</v>
      </c>
      <c r="K20" s="220">
        <f t="shared" ref="K20" si="30">+(K21+K22)</f>
        <v>35600</v>
      </c>
      <c r="L20" s="220">
        <f t="shared" ref="L20" si="31">+(L21+L22)</f>
        <v>33000</v>
      </c>
      <c r="M20" s="220">
        <f t="shared" ref="M20:O20" si="32">+(M21+M22)</f>
        <v>39900</v>
      </c>
      <c r="N20" s="115">
        <f t="shared" si="1"/>
        <v>36200</v>
      </c>
      <c r="O20" s="166">
        <f t="shared" si="32"/>
        <v>41700</v>
      </c>
      <c r="P20" s="166">
        <f t="shared" ref="P20" si="33">+(P21+P22)</f>
        <v>41100</v>
      </c>
      <c r="Q20" s="166">
        <f t="shared" ref="Q20" si="34">+(Q21+Q22)</f>
        <v>41300</v>
      </c>
      <c r="R20" s="166">
        <f t="shared" ref="R20" si="35">+(R21+R22)</f>
        <v>45500</v>
      </c>
      <c r="S20" s="166">
        <f t="shared" ref="S20" si="36">+(S21+S22)</f>
        <v>50000</v>
      </c>
      <c r="T20" s="166">
        <f t="shared" ref="T20" si="37">+(T21+T22)</f>
        <v>49600</v>
      </c>
      <c r="U20" s="166">
        <f t="shared" ref="U20" si="38">+(U21+U22)</f>
        <v>44100</v>
      </c>
      <c r="V20" s="166">
        <f t="shared" ref="V20:W20" si="39">+(V21+V22)</f>
        <v>47800</v>
      </c>
      <c r="W20" s="166">
        <f t="shared" si="39"/>
        <v>48000</v>
      </c>
      <c r="X20" s="166">
        <f t="shared" ref="X20" si="40">+(X21+X22)</f>
        <v>46000</v>
      </c>
      <c r="Y20" s="166">
        <f t="shared" ref="Y20" si="41">+(Y21+Y22)</f>
        <v>41500</v>
      </c>
      <c r="Z20" s="166">
        <f t="shared" ref="Z20:AA20" si="42">+(Z21+Z22)</f>
        <v>46600</v>
      </c>
      <c r="AA20" s="166">
        <f t="shared" si="42"/>
        <v>47100</v>
      </c>
      <c r="AB20" s="166">
        <f t="shared" ref="AB20" si="43">+(AB21+AB22)</f>
        <v>52100</v>
      </c>
      <c r="AC20" s="166">
        <f t="shared" ref="AC20" si="44">+(AC21+AC22)</f>
        <v>51700</v>
      </c>
      <c r="AD20" s="158">
        <v>55223</v>
      </c>
      <c r="AE20" s="167">
        <v>53045</v>
      </c>
      <c r="AF20" s="193">
        <v>48666</v>
      </c>
      <c r="AG20" s="193">
        <f>[1]Α!AG20</f>
        <v>45983</v>
      </c>
      <c r="AH20" s="193">
        <f>[1]Α!AH20</f>
        <v>48816</v>
      </c>
      <c r="AI20" s="274">
        <v>49315</v>
      </c>
      <c r="AJ20" s="193">
        <v>48584</v>
      </c>
    </row>
    <row r="21" spans="1:38" s="129" customFormat="1" ht="18.75" hidden="1">
      <c r="A21" s="133" t="s">
        <v>109</v>
      </c>
      <c r="B21" s="220">
        <v>21400</v>
      </c>
      <c r="C21" s="220">
        <v>21500</v>
      </c>
      <c r="D21" s="219">
        <v>20400</v>
      </c>
      <c r="E21" s="219">
        <v>23400</v>
      </c>
      <c r="F21" s="219">
        <v>24400</v>
      </c>
      <c r="G21" s="219">
        <v>22500</v>
      </c>
      <c r="H21" s="219">
        <v>19800</v>
      </c>
      <c r="I21" s="219">
        <v>23000</v>
      </c>
      <c r="J21" s="219">
        <v>23700</v>
      </c>
      <c r="K21" s="219">
        <v>23200</v>
      </c>
      <c r="L21" s="219">
        <v>21900</v>
      </c>
      <c r="M21" s="219">
        <v>26100</v>
      </c>
      <c r="N21" s="115">
        <f t="shared" si="1"/>
        <v>23725</v>
      </c>
      <c r="O21" s="160">
        <v>27000</v>
      </c>
      <c r="P21" s="160">
        <v>25800</v>
      </c>
      <c r="Q21" s="160">
        <v>25200</v>
      </c>
      <c r="R21" s="160">
        <v>29700</v>
      </c>
      <c r="S21" s="160">
        <v>31200</v>
      </c>
      <c r="T21" s="160">
        <v>30600</v>
      </c>
      <c r="U21" s="160">
        <v>26900</v>
      </c>
      <c r="V21" s="160">
        <v>29100</v>
      </c>
      <c r="W21" s="160">
        <v>28900</v>
      </c>
      <c r="X21" s="160">
        <v>27600</v>
      </c>
      <c r="Y21" s="160">
        <v>24600</v>
      </c>
      <c r="Z21" s="160">
        <v>28000</v>
      </c>
      <c r="AA21" s="160">
        <v>26700</v>
      </c>
      <c r="AB21" s="161">
        <v>28700</v>
      </c>
      <c r="AC21" s="161">
        <v>23900</v>
      </c>
      <c r="AD21" s="158"/>
      <c r="AE21" s="168"/>
      <c r="AG21" s="193">
        <f>[1]Α!AG21</f>
        <v>0</v>
      </c>
      <c r="AH21" s="193">
        <f>[1]Α!AH21</f>
        <v>0</v>
      </c>
      <c r="AI21" s="274"/>
      <c r="AJ21" s="193"/>
    </row>
    <row r="22" spans="1:38" s="135" customFormat="1" ht="18.75" hidden="1">
      <c r="A22" s="133" t="s">
        <v>110</v>
      </c>
      <c r="B22" s="220">
        <v>9900</v>
      </c>
      <c r="C22" s="220">
        <v>8500</v>
      </c>
      <c r="D22" s="219">
        <v>9700</v>
      </c>
      <c r="E22" s="219">
        <v>11400</v>
      </c>
      <c r="F22" s="219">
        <v>12800</v>
      </c>
      <c r="G22" s="219">
        <v>12100</v>
      </c>
      <c r="H22" s="219">
        <v>11800</v>
      </c>
      <c r="I22" s="219">
        <v>12000</v>
      </c>
      <c r="J22" s="219">
        <v>12600</v>
      </c>
      <c r="K22" s="219">
        <v>12400</v>
      </c>
      <c r="L22" s="219">
        <v>11100</v>
      </c>
      <c r="M22" s="219">
        <v>13800</v>
      </c>
      <c r="N22" s="115">
        <f t="shared" si="1"/>
        <v>12475</v>
      </c>
      <c r="O22" s="160">
        <v>14700</v>
      </c>
      <c r="P22" s="160">
        <v>15300</v>
      </c>
      <c r="Q22" s="160">
        <v>16100</v>
      </c>
      <c r="R22" s="160">
        <v>15800</v>
      </c>
      <c r="S22" s="160">
        <v>18800</v>
      </c>
      <c r="T22" s="160">
        <v>19000</v>
      </c>
      <c r="U22" s="160">
        <v>17200</v>
      </c>
      <c r="V22" s="160">
        <v>18700</v>
      </c>
      <c r="W22" s="160">
        <v>19100</v>
      </c>
      <c r="X22" s="160">
        <v>18400</v>
      </c>
      <c r="Y22" s="160">
        <v>16900</v>
      </c>
      <c r="Z22" s="160">
        <v>18600</v>
      </c>
      <c r="AA22" s="160">
        <v>20400</v>
      </c>
      <c r="AB22" s="161">
        <v>23400</v>
      </c>
      <c r="AC22" s="161">
        <v>27800</v>
      </c>
      <c r="AD22" s="165"/>
      <c r="AE22" s="168"/>
      <c r="AG22" s="195">
        <f>[1]Α!AG22</f>
        <v>0</v>
      </c>
      <c r="AH22" s="195">
        <f>[1]Α!AH22</f>
        <v>0</v>
      </c>
      <c r="AI22" s="273"/>
      <c r="AJ22" s="195"/>
    </row>
    <row r="23" spans="1:38" s="134" customFormat="1" ht="18">
      <c r="A23" s="137" t="s">
        <v>67</v>
      </c>
      <c r="B23" s="219">
        <f>(B20+B17)</f>
        <v>71500</v>
      </c>
      <c r="C23" s="219">
        <f t="shared" ref="C23:I23" si="45">(C20+C17)</f>
        <v>77500</v>
      </c>
      <c r="D23" s="219">
        <f t="shared" si="45"/>
        <v>75500</v>
      </c>
      <c r="E23" s="219">
        <f t="shared" si="45"/>
        <v>80300</v>
      </c>
      <c r="F23" s="219">
        <f t="shared" si="45"/>
        <v>80600</v>
      </c>
      <c r="G23" s="219">
        <f t="shared" si="45"/>
        <v>82100</v>
      </c>
      <c r="H23" s="219">
        <f t="shared" si="45"/>
        <v>77700</v>
      </c>
      <c r="I23" s="219">
        <f t="shared" si="45"/>
        <v>81800</v>
      </c>
      <c r="J23" s="219">
        <f>(J20+J17)</f>
        <v>78900</v>
      </c>
      <c r="K23" s="219">
        <f t="shared" ref="K23:AC23" si="46">(K20+K17)</f>
        <v>84900</v>
      </c>
      <c r="L23" s="219">
        <f t="shared" si="46"/>
        <v>83400</v>
      </c>
      <c r="M23" s="219">
        <f t="shared" si="46"/>
        <v>90400</v>
      </c>
      <c r="N23" s="115">
        <f t="shared" si="1"/>
        <v>84400</v>
      </c>
      <c r="O23" s="160">
        <f t="shared" si="46"/>
        <v>84400</v>
      </c>
      <c r="P23" s="160">
        <f t="shared" si="46"/>
        <v>91200</v>
      </c>
      <c r="Q23" s="160">
        <f t="shared" si="46"/>
        <v>98400</v>
      </c>
      <c r="R23" s="160">
        <f t="shared" si="46"/>
        <v>104800</v>
      </c>
      <c r="S23" s="160">
        <f t="shared" si="46"/>
        <v>104000</v>
      </c>
      <c r="T23" s="160">
        <f t="shared" si="46"/>
        <v>105900</v>
      </c>
      <c r="U23" s="160">
        <f t="shared" si="46"/>
        <v>103800</v>
      </c>
      <c r="V23" s="160">
        <f t="shared" si="46"/>
        <v>102700</v>
      </c>
      <c r="W23" s="160">
        <f t="shared" si="46"/>
        <v>97900</v>
      </c>
      <c r="X23" s="160">
        <f t="shared" si="46"/>
        <v>104700</v>
      </c>
      <c r="Y23" s="160">
        <f t="shared" si="46"/>
        <v>98800</v>
      </c>
      <c r="Z23" s="160">
        <f t="shared" si="46"/>
        <v>102900</v>
      </c>
      <c r="AA23" s="160">
        <f t="shared" si="46"/>
        <v>93600</v>
      </c>
      <c r="AB23" s="160">
        <f>(AB20+AB17)</f>
        <v>110500</v>
      </c>
      <c r="AC23" s="160">
        <f t="shared" si="46"/>
        <v>106400</v>
      </c>
      <c r="AD23" s="169">
        <v>102212</v>
      </c>
      <c r="AE23" s="160">
        <f t="shared" ref="AE23:AI23" si="47">(AE17+AE20)</f>
        <v>95207</v>
      </c>
      <c r="AF23" s="160">
        <f t="shared" si="47"/>
        <v>101887</v>
      </c>
      <c r="AG23" s="160">
        <f t="shared" si="47"/>
        <v>102031</v>
      </c>
      <c r="AH23" s="160">
        <f t="shared" si="47"/>
        <v>99058</v>
      </c>
      <c r="AI23" s="160">
        <f t="shared" si="47"/>
        <v>93242</v>
      </c>
      <c r="AJ23" s="196">
        <v>101208</v>
      </c>
      <c r="AK23" s="136"/>
      <c r="AL23" s="136"/>
    </row>
    <row r="24" spans="1:38">
      <c r="J24" s="35"/>
      <c r="K24" s="35"/>
      <c r="L24" s="35"/>
      <c r="M24" s="35"/>
      <c r="N24" s="35"/>
      <c r="O24" s="152"/>
      <c r="P24" s="152"/>
      <c r="Q24" s="152"/>
      <c r="R24" s="152"/>
      <c r="S24" s="159"/>
      <c r="T24" s="159"/>
      <c r="U24" s="159"/>
      <c r="V24" s="159"/>
      <c r="W24" s="159"/>
      <c r="X24" s="159"/>
      <c r="Y24" s="159"/>
      <c r="Z24" s="159"/>
      <c r="AA24" s="159"/>
      <c r="AB24" s="159"/>
      <c r="AC24" s="159"/>
      <c r="AD24" s="159"/>
      <c r="AE24" s="159"/>
      <c r="AF24" s="129"/>
      <c r="AG24" s="129"/>
      <c r="AH24" s="129"/>
      <c r="AI24" s="272"/>
      <c r="AJ24" s="129"/>
    </row>
    <row r="25" spans="1:38" s="134" customFormat="1" ht="18">
      <c r="A25" s="136" t="s">
        <v>68</v>
      </c>
      <c r="B25" s="226">
        <f t="shared" ref="B25:M25" si="48">(B23/B2)*100</f>
        <v>17.143775131215815</v>
      </c>
      <c r="C25" s="226">
        <f t="shared" si="48"/>
        <v>18.364493732376012</v>
      </c>
      <c r="D25" s="226">
        <f t="shared" si="48"/>
        <v>17.866016706500389</v>
      </c>
      <c r="E25" s="226">
        <f t="shared" si="48"/>
        <v>18.900655050099683</v>
      </c>
      <c r="F25" s="226">
        <f t="shared" si="48"/>
        <v>18.658487180971122</v>
      </c>
      <c r="G25" s="226">
        <f t="shared" si="48"/>
        <v>18.937908572113987</v>
      </c>
      <c r="H25" s="226">
        <f t="shared" si="48"/>
        <v>18.101044362701131</v>
      </c>
      <c r="I25" s="226">
        <f t="shared" si="48"/>
        <v>18.851965974275593</v>
      </c>
      <c r="J25" s="226">
        <f t="shared" si="48"/>
        <v>18.148945566964777</v>
      </c>
      <c r="K25" s="226">
        <f t="shared" si="48"/>
        <v>19.453113185498839</v>
      </c>
      <c r="L25" s="226">
        <f t="shared" si="48"/>
        <v>19.077028649854178</v>
      </c>
      <c r="M25" s="226">
        <f t="shared" si="48"/>
        <v>20.610001322323093</v>
      </c>
      <c r="N25" s="118">
        <f>AVERAGE((J25:M25))</f>
        <v>19.322272181160223</v>
      </c>
      <c r="O25" s="170">
        <f t="shared" ref="O25:AD25" si="49">(O23/O2)*100</f>
        <v>19.312573080012175</v>
      </c>
      <c r="P25" s="170">
        <f t="shared" si="49"/>
        <v>21.155429777659215</v>
      </c>
      <c r="Q25" s="170">
        <f t="shared" si="49"/>
        <v>22.646511884815791</v>
      </c>
      <c r="R25" s="170">
        <f t="shared" si="49"/>
        <v>24.193399449646332</v>
      </c>
      <c r="S25" s="170">
        <f t="shared" si="49"/>
        <v>24.173510016898213</v>
      </c>
      <c r="T25" s="170">
        <f t="shared" si="49"/>
        <v>24.634552576974254</v>
      </c>
      <c r="U25" s="170">
        <f t="shared" si="49"/>
        <v>23.941709548774888</v>
      </c>
      <c r="V25" s="170">
        <f t="shared" si="49"/>
        <v>23.5825769074447</v>
      </c>
      <c r="W25" s="170">
        <f t="shared" si="49"/>
        <v>22.819183031291882</v>
      </c>
      <c r="X25" s="170">
        <f t="shared" si="49"/>
        <v>24.790101007231037</v>
      </c>
      <c r="Y25" s="170">
        <f t="shared" si="49"/>
        <v>23.608293488364314</v>
      </c>
      <c r="Z25" s="170">
        <f t="shared" si="49"/>
        <v>24.856573464581196</v>
      </c>
      <c r="AA25" s="170">
        <f t="shared" si="49"/>
        <v>22.851618290083717</v>
      </c>
      <c r="AB25" s="170">
        <f t="shared" si="49"/>
        <v>26.196442499401396</v>
      </c>
      <c r="AC25" s="170">
        <f t="shared" si="49"/>
        <v>24.889529321222302</v>
      </c>
      <c r="AD25" s="170">
        <f t="shared" si="49"/>
        <v>23.761004447110075</v>
      </c>
      <c r="AE25" s="170">
        <f t="shared" ref="AE25:AJ25" si="50">(AE23/AE2)*100</f>
        <v>22.46539592349113</v>
      </c>
      <c r="AF25" s="170">
        <f t="shared" si="50"/>
        <v>23.984303460159555</v>
      </c>
      <c r="AG25" s="170">
        <f t="shared" si="50"/>
        <v>23.892497693435306</v>
      </c>
      <c r="AH25" s="170">
        <f t="shared" si="50"/>
        <v>23.151749153936766</v>
      </c>
      <c r="AI25" s="170">
        <f t="shared" si="50"/>
        <v>21.555554528095133</v>
      </c>
      <c r="AJ25" s="170">
        <f t="shared" si="50"/>
        <v>23.309557314638027</v>
      </c>
    </row>
    <row r="26" spans="1:38" s="136" customFormat="1" ht="18">
      <c r="A26" s="136" t="s">
        <v>70</v>
      </c>
      <c r="B26" s="226">
        <f t="shared" ref="B26:M26" si="51">(B17/B2)*100</f>
        <v>9.6388777660821798</v>
      </c>
      <c r="C26" s="226">
        <f t="shared" si="51"/>
        <v>11.255657448875619</v>
      </c>
      <c r="D26" s="226">
        <f t="shared" si="51"/>
        <v>10.74327362218699</v>
      </c>
      <c r="E26" s="226">
        <f t="shared" si="51"/>
        <v>10.709586609956856</v>
      </c>
      <c r="F26" s="226">
        <f t="shared" si="51"/>
        <v>10.046877712830604</v>
      </c>
      <c r="G26" s="226">
        <f t="shared" si="51"/>
        <v>10.95676805329372</v>
      </c>
      <c r="H26" s="226">
        <f t="shared" si="51"/>
        <v>10.739487067188188</v>
      </c>
      <c r="I26" s="226">
        <f t="shared" si="51"/>
        <v>10.785721364255474</v>
      </c>
      <c r="J26" s="226">
        <f t="shared" si="51"/>
        <v>9.7990504582091198</v>
      </c>
      <c r="K26" s="226">
        <f t="shared" si="51"/>
        <v>11.296095171320292</v>
      </c>
      <c r="L26" s="226">
        <f t="shared" si="51"/>
        <v>11.52856407617087</v>
      </c>
      <c r="M26" s="226">
        <f t="shared" si="51"/>
        <v>11.513330384704826</v>
      </c>
      <c r="N26" s="118">
        <f t="shared" si="1"/>
        <v>11.034260022601277</v>
      </c>
      <c r="O26" s="170">
        <f t="shared" ref="O26:AD26" si="52">(O17/O2)*100</f>
        <v>9.7706975179682445</v>
      </c>
      <c r="P26" s="170">
        <f t="shared" si="52"/>
        <v>11.621568331806214</v>
      </c>
      <c r="Q26" s="170">
        <f t="shared" si="52"/>
        <v>13.141421022591276</v>
      </c>
      <c r="R26" s="170">
        <f t="shared" si="52"/>
        <v>13.68958575729034</v>
      </c>
      <c r="S26" s="170">
        <f t="shared" si="52"/>
        <v>12.551630201081764</v>
      </c>
      <c r="T26" s="170">
        <f t="shared" si="52"/>
        <v>13.096556280298872</v>
      </c>
      <c r="U26" s="170">
        <f t="shared" si="52"/>
        <v>13.769942775162436</v>
      </c>
      <c r="V26" s="170">
        <f t="shared" si="52"/>
        <v>12.606460294242591</v>
      </c>
      <c r="W26" s="170">
        <f t="shared" si="52"/>
        <v>11.631023833109959</v>
      </c>
      <c r="X26" s="170">
        <f t="shared" si="52"/>
        <v>13.898557107205939</v>
      </c>
      <c r="Y26" s="170">
        <f t="shared" si="52"/>
        <v>13.691854421895497</v>
      </c>
      <c r="Z26" s="170">
        <f t="shared" si="52"/>
        <v>13.599855063711578</v>
      </c>
      <c r="AA26" s="170">
        <f t="shared" si="52"/>
        <v>11.352566778727487</v>
      </c>
      <c r="AB26" s="170">
        <f t="shared" si="52"/>
        <v>13.844997664842005</v>
      </c>
      <c r="AC26" s="170">
        <f t="shared" si="52"/>
        <v>12.795650882244924</v>
      </c>
      <c r="AD26" s="170">
        <f t="shared" si="52"/>
        <v>10.923432062431568</v>
      </c>
      <c r="AE26" s="170">
        <f t="shared" ref="AE26:AJ26" si="53">(AE17/AE2)*100</f>
        <v>9.9487014917625078</v>
      </c>
      <c r="AF26" s="170">
        <f t="shared" si="53"/>
        <v>12.528277547215557</v>
      </c>
      <c r="AG26" s="170">
        <f t="shared" si="53"/>
        <v>13.124704361631878</v>
      </c>
      <c r="AH26" s="170">
        <f t="shared" si="53"/>
        <v>11.742516313594974</v>
      </c>
      <c r="AI26" s="170">
        <f t="shared" si="53"/>
        <v>10.154982129894629</v>
      </c>
      <c r="AJ26" s="170">
        <f t="shared" si="53"/>
        <v>12.120011699920081</v>
      </c>
    </row>
    <row r="27" spans="1:38" s="136" customFormat="1" ht="18">
      <c r="A27" s="136" t="s">
        <v>141</v>
      </c>
      <c r="B27" s="226">
        <f t="shared" ref="B27:M27" si="54">(B20/B2)*100</f>
        <v>7.5048973651336377</v>
      </c>
      <c r="C27" s="226">
        <f t="shared" si="54"/>
        <v>7.1088362835003913</v>
      </c>
      <c r="D27" s="226">
        <f t="shared" si="54"/>
        <v>7.1227430843134005</v>
      </c>
      <c r="E27" s="226">
        <f t="shared" si="54"/>
        <v>8.1910684401428266</v>
      </c>
      <c r="F27" s="226">
        <f t="shared" si="54"/>
        <v>8.611609468140518</v>
      </c>
      <c r="G27" s="226">
        <f t="shared" si="54"/>
        <v>7.9811405188202675</v>
      </c>
      <c r="H27" s="226">
        <f t="shared" si="54"/>
        <v>7.3615572955129434</v>
      </c>
      <c r="I27" s="226">
        <f t="shared" si="54"/>
        <v>8.0662446100201191</v>
      </c>
      <c r="J27" s="226">
        <f t="shared" si="54"/>
        <v>8.3498951087556588</v>
      </c>
      <c r="K27" s="226">
        <f t="shared" si="54"/>
        <v>8.1570180141785471</v>
      </c>
      <c r="L27" s="226">
        <f t="shared" si="54"/>
        <v>7.5484645736833071</v>
      </c>
      <c r="M27" s="226">
        <f t="shared" si="54"/>
        <v>9.0966709376182671</v>
      </c>
      <c r="N27" s="118">
        <f t="shared" si="1"/>
        <v>8.2880121585589457</v>
      </c>
      <c r="O27" s="170">
        <f t="shared" ref="O27:AD27" si="55">(O20/O2)*100</f>
        <v>9.5418755620439288</v>
      </c>
      <c r="P27" s="170">
        <f t="shared" si="55"/>
        <v>9.5338614458530024</v>
      </c>
      <c r="Q27" s="170">
        <f t="shared" si="55"/>
        <v>9.5050908622245132</v>
      </c>
      <c r="R27" s="170">
        <f t="shared" si="55"/>
        <v>10.503813692355994</v>
      </c>
      <c r="S27" s="170">
        <f t="shared" si="55"/>
        <v>11.621879815816449</v>
      </c>
      <c r="T27" s="170">
        <f t="shared" si="55"/>
        <v>11.537996296675383</v>
      </c>
      <c r="U27" s="170">
        <f t="shared" si="55"/>
        <v>10.171766773612454</v>
      </c>
      <c r="V27" s="170">
        <f t="shared" si="55"/>
        <v>10.976116613202109</v>
      </c>
      <c r="W27" s="170">
        <f t="shared" si="55"/>
        <v>11.188159198181925</v>
      </c>
      <c r="X27" s="170">
        <f t="shared" si="55"/>
        <v>10.891543900025098</v>
      </c>
      <c r="Y27" s="170">
        <f t="shared" si="55"/>
        <v>9.9164390664688149</v>
      </c>
      <c r="Z27" s="170">
        <f t="shared" si="55"/>
        <v>11.256718400869618</v>
      </c>
      <c r="AA27" s="170">
        <f t="shared" si="55"/>
        <v>11.499051511356228</v>
      </c>
      <c r="AB27" s="170">
        <f t="shared" si="55"/>
        <v>12.351444834559389</v>
      </c>
      <c r="AC27" s="170">
        <f t="shared" si="55"/>
        <v>12.093878438977377</v>
      </c>
      <c r="AD27" s="170">
        <f t="shared" si="55"/>
        <v>12.837572384678509</v>
      </c>
      <c r="AE27" s="170">
        <f t="shared" ref="AE27:AJ27" si="56">(AE20/AE2)*100</f>
        <v>12.516694431728622</v>
      </c>
      <c r="AF27" s="170">
        <f t="shared" si="56"/>
        <v>11.456025912943996</v>
      </c>
      <c r="AG27" s="170">
        <f t="shared" si="56"/>
        <v>10.76779333180343</v>
      </c>
      <c r="AH27" s="170">
        <f t="shared" si="56"/>
        <v>11.40923284034179</v>
      </c>
      <c r="AI27" s="170">
        <f t="shared" si="56"/>
        <v>11.400572398200506</v>
      </c>
      <c r="AJ27" s="170">
        <f t="shared" si="56"/>
        <v>11.189545614717947</v>
      </c>
    </row>
    <row r="28" spans="1:38" s="134" customFormat="1">
      <c r="A28" s="137"/>
      <c r="B28" s="138"/>
      <c r="C28" s="138"/>
      <c r="D28" s="138"/>
      <c r="E28" s="138"/>
      <c r="F28" s="138"/>
      <c r="G28" s="138"/>
      <c r="H28" s="138"/>
      <c r="I28" s="138"/>
      <c r="J28" s="138"/>
      <c r="K28" s="138"/>
      <c r="L28" s="138"/>
      <c r="M28" s="138"/>
      <c r="N28" s="115"/>
      <c r="O28" s="171"/>
      <c r="P28" s="172"/>
      <c r="Q28" s="172"/>
      <c r="R28" s="172"/>
      <c r="S28" s="172"/>
      <c r="T28" s="172"/>
      <c r="U28" s="172"/>
      <c r="V28" s="172"/>
      <c r="W28" s="172"/>
      <c r="X28" s="172"/>
      <c r="Y28" s="172"/>
      <c r="Z28" s="171"/>
      <c r="AA28" s="172"/>
      <c r="AB28" s="173"/>
      <c r="AC28" s="174"/>
      <c r="AD28" s="174"/>
      <c r="AE28" s="174"/>
    </row>
    <row r="29" spans="1:38" s="129" customFormat="1" ht="18">
      <c r="A29" s="114" t="s">
        <v>130</v>
      </c>
      <c r="B29" s="222">
        <v>39652</v>
      </c>
      <c r="C29" s="222">
        <v>39623</v>
      </c>
      <c r="D29" s="222">
        <v>40048</v>
      </c>
      <c r="E29" s="222">
        <v>46478</v>
      </c>
      <c r="F29" s="222">
        <v>48782</v>
      </c>
      <c r="G29" s="222">
        <v>49815</v>
      </c>
      <c r="H29" s="222">
        <v>47135</v>
      </c>
      <c r="I29" s="222">
        <v>51567</v>
      </c>
      <c r="J29" s="223">
        <v>55437</v>
      </c>
      <c r="K29" s="223">
        <v>60449</v>
      </c>
      <c r="L29" s="223">
        <v>61093</v>
      </c>
      <c r="M29" s="223">
        <v>71074</v>
      </c>
      <c r="N29" s="115">
        <f t="shared" si="1"/>
        <v>62013.25</v>
      </c>
      <c r="O29" s="180">
        <v>80274</v>
      </c>
      <c r="P29" s="180">
        <v>84949</v>
      </c>
      <c r="Q29" s="180">
        <v>87162</v>
      </c>
      <c r="R29" s="180">
        <v>92721</v>
      </c>
      <c r="S29" s="162">
        <v>98205</v>
      </c>
      <c r="T29" s="162">
        <v>98675</v>
      </c>
      <c r="U29" s="162">
        <v>94487</v>
      </c>
      <c r="V29" s="162">
        <v>99102</v>
      </c>
      <c r="W29" s="162">
        <v>98334</v>
      </c>
      <c r="X29" s="162">
        <v>95877</v>
      </c>
      <c r="Y29" s="162">
        <v>91446</v>
      </c>
      <c r="Z29" s="162">
        <v>89585</v>
      </c>
      <c r="AA29" s="365">
        <v>86643</v>
      </c>
      <c r="AB29" s="197">
        <v>82546</v>
      </c>
      <c r="AC29" s="197">
        <v>79713</v>
      </c>
      <c r="AD29" s="197">
        <v>82047</v>
      </c>
      <c r="AE29" s="365">
        <v>80243</v>
      </c>
      <c r="AF29" s="193">
        <v>77941</v>
      </c>
      <c r="AG29" s="193">
        <f>[1]Α!$AG$29</f>
        <v>72153</v>
      </c>
      <c r="AH29" s="193">
        <v>71735</v>
      </c>
      <c r="AI29" s="371">
        <v>65953</v>
      </c>
      <c r="AJ29" s="193">
        <v>58738</v>
      </c>
    </row>
    <row r="30" spans="1:38" s="129" customFormat="1" ht="18">
      <c r="A30" s="129" t="s">
        <v>111</v>
      </c>
      <c r="B30" s="224"/>
      <c r="C30" s="225">
        <f>(C29/B29)*100-100</f>
        <v>-7.3136285685464486E-2</v>
      </c>
      <c r="D30" s="225">
        <f t="shared" ref="D30:AA30" si="57">(D29/C29)*100-100</f>
        <v>1.0726093430583319</v>
      </c>
      <c r="E30" s="225">
        <f t="shared" si="57"/>
        <v>16.055733120255695</v>
      </c>
      <c r="F30" s="225">
        <f t="shared" si="57"/>
        <v>4.9571840440638653</v>
      </c>
      <c r="G30" s="225">
        <f t="shared" si="57"/>
        <v>2.1175843548850111</v>
      </c>
      <c r="H30" s="225">
        <f t="shared" si="57"/>
        <v>-5.3799056509083556</v>
      </c>
      <c r="I30" s="225">
        <f t="shared" si="57"/>
        <v>9.4027792510872956</v>
      </c>
      <c r="J30" s="225">
        <f t="shared" si="57"/>
        <v>7.5047995811274575</v>
      </c>
      <c r="K30" s="225">
        <f t="shared" si="57"/>
        <v>9.0408932662301424</v>
      </c>
      <c r="L30" s="225">
        <f t="shared" si="57"/>
        <v>1.0653608827275889</v>
      </c>
      <c r="M30" s="225">
        <f t="shared" si="57"/>
        <v>16.337387262043123</v>
      </c>
      <c r="N30" s="118">
        <f t="shared" si="1"/>
        <v>8.4871102480320779</v>
      </c>
      <c r="O30" s="175">
        <f>(O29/M29)*100-100</f>
        <v>12.944255283225942</v>
      </c>
      <c r="P30" s="175">
        <f t="shared" si="57"/>
        <v>5.8238034731046326</v>
      </c>
      <c r="Q30" s="175">
        <f t="shared" si="57"/>
        <v>2.6050924672450577</v>
      </c>
      <c r="R30" s="175">
        <f t="shared" si="57"/>
        <v>6.3777793074963824</v>
      </c>
      <c r="S30" s="175">
        <f>(S29/R29)*100-100</f>
        <v>5.9145177467887464</v>
      </c>
      <c r="T30" s="175">
        <f t="shared" si="57"/>
        <v>0.47859070312101437</v>
      </c>
      <c r="U30" s="175">
        <f t="shared" si="57"/>
        <v>-4.2442361287053529</v>
      </c>
      <c r="V30" s="175">
        <f t="shared" si="57"/>
        <v>4.8842697937282509</v>
      </c>
      <c r="W30" s="175">
        <f>(W29/V29)*100-100</f>
        <v>-0.77495913301447672</v>
      </c>
      <c r="X30" s="175">
        <f t="shared" si="57"/>
        <v>-2.4986271279516785</v>
      </c>
      <c r="Y30" s="175">
        <f t="shared" si="57"/>
        <v>-4.6215463562689649</v>
      </c>
      <c r="Z30" s="175">
        <f t="shared" si="57"/>
        <v>-2.0350808127200821</v>
      </c>
      <c r="AA30" s="175">
        <f t="shared" si="57"/>
        <v>-3.2840319249874454</v>
      </c>
      <c r="AB30" s="175">
        <f t="shared" ref="AB30" si="58">(AB29/AA29)*100-100</f>
        <v>-4.7285989635631296</v>
      </c>
      <c r="AC30" s="175">
        <f t="shared" ref="AC30" si="59">(AC29/AB29)*100-100</f>
        <v>-3.432025779565322</v>
      </c>
      <c r="AD30" s="175">
        <f t="shared" ref="AD30" si="60">(AD29/AC29)*100-100</f>
        <v>2.92800421512176</v>
      </c>
      <c r="AE30" s="175">
        <f>(AE29/AD29)*100-100</f>
        <v>-2.1987397467305243</v>
      </c>
      <c r="AF30" s="175">
        <f t="shared" ref="AF30:AJ30" si="61">(AF29/AE29)*100-100</f>
        <v>-2.8687860623356585</v>
      </c>
      <c r="AG30" s="175">
        <f t="shared" si="61"/>
        <v>-7.4261300214264594</v>
      </c>
      <c r="AH30" s="175">
        <f t="shared" si="61"/>
        <v>-0.57932449101215866</v>
      </c>
      <c r="AI30" s="175">
        <f t="shared" si="61"/>
        <v>-8.0602216491252534</v>
      </c>
      <c r="AJ30" s="175">
        <f t="shared" si="61"/>
        <v>-10.939608509089808</v>
      </c>
    </row>
    <row r="31" spans="1:38" s="129" customFormat="1" ht="18">
      <c r="A31" s="129" t="s">
        <v>64</v>
      </c>
      <c r="B31" s="225">
        <f t="shared" ref="B31:M31" si="62">(B29/B2)*100</f>
        <v>9.5074821189226508</v>
      </c>
      <c r="C31" s="225">
        <f t="shared" si="62"/>
        <v>9.3891140020378661</v>
      </c>
      <c r="D31" s="225">
        <f t="shared" si="62"/>
        <v>9.4767978418798364</v>
      </c>
      <c r="E31" s="225">
        <f t="shared" si="62"/>
        <v>10.939783878188456</v>
      </c>
      <c r="F31" s="225">
        <f t="shared" si="62"/>
        <v>11.292783147172869</v>
      </c>
      <c r="G31" s="225">
        <f t="shared" si="62"/>
        <v>11.490766327891087</v>
      </c>
      <c r="H31" s="225">
        <f t="shared" si="62"/>
        <v>10.980601364683627</v>
      </c>
      <c r="I31" s="225">
        <f t="shared" si="62"/>
        <v>11.884343880140214</v>
      </c>
      <c r="J31" s="225">
        <f t="shared" si="62"/>
        <v>12.751877001214529</v>
      </c>
      <c r="K31" s="225">
        <f t="shared" si="62"/>
        <v>13.850662414019071</v>
      </c>
      <c r="L31" s="225">
        <f t="shared" si="62"/>
        <v>13.974495339394979</v>
      </c>
      <c r="M31" s="225">
        <f t="shared" si="62"/>
        <v>16.203929579455657</v>
      </c>
      <c r="N31" s="118">
        <f t="shared" si="1"/>
        <v>14.195241083521058</v>
      </c>
      <c r="O31" s="175">
        <f t="shared" ref="O31:Z31" si="63">(O29/O2)*100</f>
        <v>18.368453689868449</v>
      </c>
      <c r="P31" s="175">
        <f t="shared" si="63"/>
        <v>19.705401361648825</v>
      </c>
      <c r="Q31" s="175">
        <f t="shared" si="63"/>
        <v>20.060114521385302</v>
      </c>
      <c r="R31" s="175">
        <f t="shared" si="63"/>
        <v>21.404925480636049</v>
      </c>
      <c r="S31" s="175">
        <f t="shared" si="63"/>
        <v>22.826534146245088</v>
      </c>
      <c r="T31" s="175">
        <f t="shared" si="63"/>
        <v>22.953866624484746</v>
      </c>
      <c r="U31" s="175">
        <f t="shared" si="63"/>
        <v>21.793644606311108</v>
      </c>
      <c r="V31" s="175">
        <f t="shared" si="63"/>
        <v>22.756383025137144</v>
      </c>
      <c r="W31" s="175">
        <f t="shared" si="63"/>
        <v>22.920342637375445</v>
      </c>
      <c r="X31" s="175">
        <f t="shared" si="63"/>
        <v>22.701055532667528</v>
      </c>
      <c r="Y31" s="175">
        <f t="shared" si="63"/>
        <v>21.851052695718248</v>
      </c>
      <c r="Z31" s="175">
        <f t="shared" si="63"/>
        <v>21.64019566398937</v>
      </c>
      <c r="AA31" s="175">
        <f t="shared" ref="AA31:AF31" si="64">(AA29/AA2)*100</f>
        <v>21.153127815253455</v>
      </c>
      <c r="AB31" s="175">
        <f t="shared" si="64"/>
        <v>19.569335226747398</v>
      </c>
      <c r="AC31" s="175">
        <f t="shared" si="64"/>
        <v>18.646795590061966</v>
      </c>
      <c r="AD31" s="175">
        <f t="shared" si="64"/>
        <v>19.073290140805778</v>
      </c>
      <c r="AE31" s="175">
        <f t="shared" si="64"/>
        <v>18.934435126500141</v>
      </c>
      <c r="AF31" s="175">
        <f t="shared" si="64"/>
        <v>18.347390697422593</v>
      </c>
      <c r="AG31" s="175">
        <f>(AG29/AG2)*100</f>
        <v>16.895996178361848</v>
      </c>
      <c r="AH31" s="175">
        <f>(AH29/AH2)*100</f>
        <v>16.765841482340182</v>
      </c>
      <c r="AI31" s="175">
        <f>(AI29/AI2)*100</f>
        <v>15.246921857011417</v>
      </c>
      <c r="AJ31" s="175">
        <f>(AJ29/AJ2)*100</f>
        <v>13.528147750644301</v>
      </c>
    </row>
    <row r="32" spans="1:38" s="129" customFormat="1">
      <c r="N32" s="115"/>
      <c r="O32" s="159"/>
      <c r="P32" s="159"/>
      <c r="Q32" s="159"/>
      <c r="R32" s="159"/>
      <c r="S32" s="159"/>
      <c r="T32" s="159"/>
      <c r="U32" s="159"/>
      <c r="V32" s="159"/>
      <c r="W32" s="232"/>
      <c r="X32" s="232"/>
      <c r="Y32" s="232"/>
      <c r="Z32" s="232"/>
      <c r="AA32" s="232"/>
      <c r="AB32" s="232"/>
      <c r="AC32" s="232"/>
      <c r="AD32" s="232"/>
      <c r="AE32" s="232"/>
      <c r="AF32" s="233"/>
      <c r="AG32" s="233"/>
    </row>
    <row r="33" spans="1:193" s="136" customFormat="1" ht="18">
      <c r="A33" s="137" t="s">
        <v>60</v>
      </c>
      <c r="N33" s="115"/>
      <c r="O33" s="168"/>
      <c r="P33" s="168"/>
      <c r="Q33" s="168"/>
      <c r="R33" s="168"/>
      <c r="S33" s="168"/>
      <c r="T33" s="168"/>
      <c r="U33" s="168"/>
      <c r="V33" s="168"/>
      <c r="W33" s="290">
        <v>48.09</v>
      </c>
      <c r="X33" s="290">
        <v>48.030999999999999</v>
      </c>
      <c r="Y33" s="290">
        <v>48</v>
      </c>
      <c r="Z33" s="290">
        <v>48.1</v>
      </c>
      <c r="AA33" s="291">
        <v>48.07</v>
      </c>
      <c r="AB33" s="292">
        <v>48.07</v>
      </c>
      <c r="AC33" s="292">
        <v>48.012999999999998</v>
      </c>
      <c r="AD33" s="292">
        <v>48.018999999999998</v>
      </c>
      <c r="AE33" s="293">
        <v>48.134999999999998</v>
      </c>
      <c r="AF33" s="293">
        <v>48.052999999999997</v>
      </c>
      <c r="AG33" s="292">
        <v>47.966999999999999</v>
      </c>
      <c r="AH33" s="292">
        <v>48.481999999999999</v>
      </c>
      <c r="AI33" s="292">
        <v>48.774000000000001</v>
      </c>
      <c r="AJ33" s="292">
        <v>48.777999999999999</v>
      </c>
    </row>
    <row r="34" spans="1:193" s="136" customFormat="1" ht="18">
      <c r="A34" s="136" t="s">
        <v>131</v>
      </c>
      <c r="N34" s="115"/>
      <c r="O34" s="168"/>
      <c r="P34" s="168"/>
      <c r="Q34" s="168"/>
      <c r="R34" s="168"/>
      <c r="S34" s="168"/>
      <c r="T34" s="168"/>
      <c r="U34" s="168"/>
      <c r="V34" s="168"/>
      <c r="W34" s="239">
        <f t="shared" ref="W34:AD34" si="65">(W33/W7)*100</f>
        <v>13.197289739374796</v>
      </c>
      <c r="X34" s="239">
        <f t="shared" si="65"/>
        <v>13.104033437370408</v>
      </c>
      <c r="Y34" s="239">
        <f t="shared" si="65"/>
        <v>12.993094711539763</v>
      </c>
      <c r="Z34" s="227">
        <f t="shared" si="65"/>
        <v>12.907207642354962</v>
      </c>
      <c r="AA34" s="227">
        <f t="shared" si="65"/>
        <v>12.717738692403751</v>
      </c>
      <c r="AB34" s="239">
        <f t="shared" si="65"/>
        <v>12.5794228172464</v>
      </c>
      <c r="AC34" s="227">
        <f t="shared" si="65"/>
        <v>12.451794777367731</v>
      </c>
      <c r="AD34" s="227">
        <f t="shared" si="65"/>
        <v>12.262288718816954</v>
      </c>
      <c r="AE34" s="227">
        <f t="shared" ref="AE34:AJ34" si="66">(AE33/AE7)*100</f>
        <v>12.273106254732928</v>
      </c>
      <c r="AF34" s="227">
        <f t="shared" si="66"/>
        <v>12.126909458903574</v>
      </c>
      <c r="AG34" s="227">
        <f t="shared" si="66"/>
        <v>11.917740829449121</v>
      </c>
      <c r="AH34" s="227">
        <f t="shared" si="66"/>
        <v>11.92106065523787</v>
      </c>
      <c r="AI34" s="227">
        <f t="shared" si="66"/>
        <v>11.905069918548371</v>
      </c>
      <c r="AJ34" s="227">
        <f t="shared" si="66"/>
        <v>11.78591189923333</v>
      </c>
    </row>
    <row r="35" spans="1:193" s="141" customFormat="1">
      <c r="A35" s="137"/>
      <c r="N35" s="115"/>
      <c r="O35" s="176"/>
      <c r="P35" s="176"/>
      <c r="Q35" s="176"/>
      <c r="R35" s="176"/>
      <c r="S35" s="176"/>
      <c r="T35" s="176"/>
      <c r="U35" s="176"/>
      <c r="V35" s="176"/>
      <c r="W35" s="176"/>
      <c r="X35" s="177"/>
      <c r="Y35" s="178"/>
      <c r="Z35" s="178"/>
      <c r="AA35" s="178"/>
      <c r="AB35" s="177"/>
      <c r="AC35" s="176"/>
      <c r="AD35" s="176"/>
      <c r="AE35" s="176"/>
    </row>
    <row r="36" spans="1:193" s="136" customFormat="1">
      <c r="A36" s="114" t="s">
        <v>63</v>
      </c>
      <c r="B36" s="142"/>
      <c r="C36" s="121"/>
      <c r="D36" s="121"/>
      <c r="E36" s="121"/>
      <c r="F36" s="121"/>
      <c r="G36" s="121"/>
      <c r="H36" s="121"/>
      <c r="I36" s="121"/>
      <c r="J36" s="121"/>
      <c r="K36" s="121"/>
      <c r="L36" s="121"/>
      <c r="M36" s="121"/>
      <c r="N36" s="115"/>
      <c r="O36" s="151"/>
      <c r="P36" s="151"/>
      <c r="Q36" s="151"/>
      <c r="R36" s="151"/>
      <c r="S36" s="151"/>
      <c r="T36" s="151"/>
      <c r="U36" s="151"/>
      <c r="V36" s="151"/>
      <c r="W36" s="151"/>
      <c r="X36" s="151"/>
      <c r="Y36" s="151"/>
      <c r="Z36" s="151"/>
      <c r="AA36" s="151"/>
      <c r="AB36" s="151"/>
      <c r="AC36" s="168"/>
      <c r="AD36" s="168"/>
      <c r="AE36" s="168"/>
    </row>
    <row r="37" spans="1:193" s="136" customFormat="1" ht="18.75">
      <c r="A37" s="117" t="s">
        <v>45</v>
      </c>
      <c r="B37" s="196">
        <v>311240</v>
      </c>
      <c r="C37" s="196">
        <v>313797</v>
      </c>
      <c r="D37" s="196">
        <v>311167</v>
      </c>
      <c r="E37" s="196">
        <v>315222</v>
      </c>
      <c r="F37" s="196">
        <v>312831</v>
      </c>
      <c r="G37" s="196">
        <v>313550</v>
      </c>
      <c r="H37" s="196">
        <v>308662</v>
      </c>
      <c r="I37" s="196">
        <v>305715</v>
      </c>
      <c r="J37" s="196">
        <v>298680</v>
      </c>
      <c r="K37" s="196">
        <v>298688</v>
      </c>
      <c r="L37" s="196">
        <v>296125</v>
      </c>
      <c r="M37" s="196">
        <v>297761</v>
      </c>
      <c r="N37" s="116">
        <f t="shared" si="1"/>
        <v>297813.5</v>
      </c>
      <c r="O37" s="169">
        <v>288208</v>
      </c>
      <c r="P37" s="169">
        <v>286853</v>
      </c>
      <c r="Q37" s="169">
        <v>287683</v>
      </c>
      <c r="R37" s="169">
        <v>289235</v>
      </c>
      <c r="S37" s="169">
        <v>283243</v>
      </c>
      <c r="T37" s="169">
        <v>292831</v>
      </c>
      <c r="U37" s="169">
        <v>296834</v>
      </c>
      <c r="V37" s="169">
        <v>299971</v>
      </c>
      <c r="W37" s="169">
        <v>286200</v>
      </c>
      <c r="X37" s="169">
        <v>290491</v>
      </c>
      <c r="Y37" s="169">
        <v>287599</v>
      </c>
      <c r="Z37" s="169">
        <v>289703</v>
      </c>
      <c r="AA37" s="169">
        <v>285239</v>
      </c>
      <c r="AB37" s="179">
        <v>297616</v>
      </c>
      <c r="AC37" s="168">
        <v>298390</v>
      </c>
      <c r="AD37" s="169">
        <v>303355</v>
      </c>
      <c r="AE37" s="169">
        <v>291701</v>
      </c>
      <c r="AF37" s="196">
        <v>302302</v>
      </c>
      <c r="AG37" s="196">
        <f>[1]Α!$AG$37</f>
        <v>309933</v>
      </c>
      <c r="AH37" s="196">
        <v>313255</v>
      </c>
      <c r="AI37" s="275">
        <v>313439</v>
      </c>
      <c r="AJ37" s="196">
        <v>326050</v>
      </c>
    </row>
    <row r="38" spans="1:193" s="136" customFormat="1" ht="18">
      <c r="A38" s="117" t="s">
        <v>100</v>
      </c>
      <c r="B38" s="196"/>
      <c r="C38" s="227">
        <f>(C37/B37)*100-100</f>
        <v>0.82155249967870247</v>
      </c>
      <c r="D38" s="227">
        <f t="shared" ref="D38:AB38" si="67">(D37/C37)*100-100</f>
        <v>-0.83812146068954974</v>
      </c>
      <c r="E38" s="227">
        <f t="shared" si="67"/>
        <v>1.3031587539809664</v>
      </c>
      <c r="F38" s="227">
        <f t="shared" si="67"/>
        <v>-0.75851304794716157</v>
      </c>
      <c r="G38" s="227">
        <f t="shared" si="67"/>
        <v>0.22983655711870199</v>
      </c>
      <c r="H38" s="227">
        <f t="shared" si="67"/>
        <v>-1.5589220220060582</v>
      </c>
      <c r="I38" s="227">
        <f t="shared" si="67"/>
        <v>-0.95476605477836074</v>
      </c>
      <c r="J38" s="227">
        <f t="shared" si="67"/>
        <v>-2.3011628477503621</v>
      </c>
      <c r="K38" s="227">
        <f t="shared" si="67"/>
        <v>2.6784518548197411E-3</v>
      </c>
      <c r="L38" s="227">
        <f t="shared" si="67"/>
        <v>-0.85808602956932134</v>
      </c>
      <c r="M38" s="227">
        <f t="shared" si="67"/>
        <v>0.55246939636977288</v>
      </c>
      <c r="N38" s="118">
        <f t="shared" si="1"/>
        <v>-0.6510252572737727</v>
      </c>
      <c r="O38" s="149">
        <f>(O37/M37)*100-100</f>
        <v>-3.2082777798301407</v>
      </c>
      <c r="P38" s="149">
        <f t="shared" si="67"/>
        <v>-0.47014656081718442</v>
      </c>
      <c r="Q38" s="149">
        <f t="shared" si="67"/>
        <v>0.28934680829553372</v>
      </c>
      <c r="R38" s="149">
        <f t="shared" si="67"/>
        <v>0.53948269449359998</v>
      </c>
      <c r="S38" s="149">
        <f>(S37/R37)*100-100</f>
        <v>-2.0716718239493872</v>
      </c>
      <c r="T38" s="149">
        <f t="shared" si="67"/>
        <v>3.3850792429115586</v>
      </c>
      <c r="U38" s="149">
        <f t="shared" si="67"/>
        <v>1.3670000785435974</v>
      </c>
      <c r="V38" s="149">
        <f t="shared" si="67"/>
        <v>1.0568196365645406</v>
      </c>
      <c r="W38" s="149">
        <f>(W37/V37)*100-100</f>
        <v>-4.5907771084538069</v>
      </c>
      <c r="X38" s="149">
        <f t="shared" si="67"/>
        <v>1.4993011879804214</v>
      </c>
      <c r="Y38" s="149">
        <f t="shared" si="67"/>
        <v>-0.99555580035182345</v>
      </c>
      <c r="Z38" s="149">
        <f t="shared" si="67"/>
        <v>0.73157417098113342</v>
      </c>
      <c r="AA38" s="149">
        <f>(AA37/Z37)*100-100</f>
        <v>-1.5408884271132877</v>
      </c>
      <c r="AB38" s="149">
        <f t="shared" si="67"/>
        <v>4.3391682063112</v>
      </c>
      <c r="AC38" s="149">
        <f t="shared" ref="AC38" si="68">(AC37/AB37)*100-100</f>
        <v>0.26006666308262538</v>
      </c>
      <c r="AD38" s="149">
        <f t="shared" ref="AD38:AE38" si="69">(AD37/AC37)*100-100</f>
        <v>1.6639297563591242</v>
      </c>
      <c r="AE38" s="149">
        <f t="shared" si="69"/>
        <v>-3.8417036145769856</v>
      </c>
      <c r="AF38" s="149">
        <f t="shared" ref="AF38:AJ38" si="70">(AF37/AE37)*100-100</f>
        <v>3.6342007740802984</v>
      </c>
      <c r="AG38" s="227">
        <f t="shared" si="70"/>
        <v>2.524296895157832</v>
      </c>
      <c r="AH38" s="227">
        <f t="shared" si="70"/>
        <v>1.0718445599532771</v>
      </c>
      <c r="AI38" s="227">
        <f t="shared" si="70"/>
        <v>5.873808877751685E-2</v>
      </c>
      <c r="AJ38" s="227">
        <f t="shared" si="70"/>
        <v>4.0234303963450486</v>
      </c>
    </row>
    <row r="39" spans="1:193" s="136" customFormat="1" ht="18.75">
      <c r="A39" s="117" t="s">
        <v>46</v>
      </c>
      <c r="B39" s="196">
        <v>44039</v>
      </c>
      <c r="C39" s="196">
        <v>45980</v>
      </c>
      <c r="D39" s="196">
        <v>51332</v>
      </c>
      <c r="E39" s="196">
        <v>50277</v>
      </c>
      <c r="F39" s="196">
        <v>48867</v>
      </c>
      <c r="G39" s="196">
        <v>51399</v>
      </c>
      <c r="H39" s="196">
        <v>51975</v>
      </c>
      <c r="I39" s="196">
        <v>54387</v>
      </c>
      <c r="J39" s="196">
        <v>52390</v>
      </c>
      <c r="K39" s="196">
        <v>54697</v>
      </c>
      <c r="L39" s="196">
        <v>54727</v>
      </c>
      <c r="M39" s="196">
        <v>51330</v>
      </c>
      <c r="N39" s="115">
        <f t="shared" si="1"/>
        <v>53286</v>
      </c>
      <c r="O39" s="169">
        <v>47938</v>
      </c>
      <c r="P39" s="169">
        <v>45265</v>
      </c>
      <c r="Q39" s="169">
        <v>41912</v>
      </c>
      <c r="R39" s="169">
        <v>39189</v>
      </c>
      <c r="S39" s="169">
        <v>40038</v>
      </c>
      <c r="T39" s="169">
        <v>37695</v>
      </c>
      <c r="U39" s="169">
        <v>35814</v>
      </c>
      <c r="V39" s="169">
        <v>35942</v>
      </c>
      <c r="W39" s="169">
        <v>37623</v>
      </c>
      <c r="X39" s="169">
        <v>40171</v>
      </c>
      <c r="Y39" s="169">
        <v>40514</v>
      </c>
      <c r="Z39" s="169">
        <v>40534</v>
      </c>
      <c r="AA39" s="169">
        <v>40944</v>
      </c>
      <c r="AB39" s="179">
        <v>46818</v>
      </c>
      <c r="AC39" s="169">
        <v>46427</v>
      </c>
      <c r="AD39" s="169">
        <v>46337</v>
      </c>
      <c r="AE39" s="169">
        <v>48043</v>
      </c>
      <c r="AF39" s="196">
        <v>49404</v>
      </c>
      <c r="AG39" s="196">
        <f>[1]Α!$AG$39</f>
        <v>46245</v>
      </c>
      <c r="AH39" s="196">
        <v>41573</v>
      </c>
      <c r="AI39" s="275">
        <v>43767</v>
      </c>
      <c r="AJ39" s="196">
        <v>45990</v>
      </c>
    </row>
    <row r="40" spans="1:193" s="144" customFormat="1" ht="18">
      <c r="A40" s="117" t="s">
        <v>100</v>
      </c>
      <c r="B40" s="196"/>
      <c r="C40" s="227">
        <f>(C39/B39)*100-100</f>
        <v>4.4074570267263198</v>
      </c>
      <c r="D40" s="227">
        <f t="shared" ref="D40:AB40" si="71">(D39/C39)*100-100</f>
        <v>11.639843410178344</v>
      </c>
      <c r="E40" s="227">
        <f t="shared" si="71"/>
        <v>-2.0552481882646418</v>
      </c>
      <c r="F40" s="227">
        <f t="shared" si="71"/>
        <v>-2.8044632734650037</v>
      </c>
      <c r="G40" s="227">
        <f t="shared" si="71"/>
        <v>5.1814107680029338</v>
      </c>
      <c r="H40" s="227">
        <f t="shared" si="71"/>
        <v>1.1206443705130482</v>
      </c>
      <c r="I40" s="227">
        <f t="shared" si="71"/>
        <v>4.6406926406926488</v>
      </c>
      <c r="J40" s="227">
        <f t="shared" si="71"/>
        <v>-3.6718333425267105</v>
      </c>
      <c r="K40" s="227">
        <f t="shared" si="71"/>
        <v>4.4035121206337067</v>
      </c>
      <c r="L40" s="227">
        <f t="shared" si="71"/>
        <v>5.4847615042859843E-2</v>
      </c>
      <c r="M40" s="227">
        <f t="shared" si="71"/>
        <v>-6.2071737899026118</v>
      </c>
      <c r="N40" s="118">
        <f t="shared" si="1"/>
        <v>-1.3551618491881889</v>
      </c>
      <c r="O40" s="149">
        <f>(O39/M39)*100-100</f>
        <v>-6.6082213130722778</v>
      </c>
      <c r="P40" s="149">
        <f t="shared" si="71"/>
        <v>-5.5759522716842582</v>
      </c>
      <c r="Q40" s="149">
        <f t="shared" si="71"/>
        <v>-7.4074892300894675</v>
      </c>
      <c r="R40" s="149">
        <f t="shared" si="71"/>
        <v>-6.496945982057639</v>
      </c>
      <c r="S40" s="149">
        <f>(S39/R39)*100-100</f>
        <v>2.1664242517032761</v>
      </c>
      <c r="T40" s="149">
        <f t="shared" si="71"/>
        <v>-5.851940656376442</v>
      </c>
      <c r="U40" s="149">
        <f t="shared" si="71"/>
        <v>-4.9900517309988004</v>
      </c>
      <c r="V40" s="149">
        <f t="shared" si="71"/>
        <v>0.35740213324397985</v>
      </c>
      <c r="W40" s="149">
        <f>(W39/V39)*100-100</f>
        <v>4.6769795782093411</v>
      </c>
      <c r="X40" s="149">
        <f t="shared" si="71"/>
        <v>6.7724530207585758</v>
      </c>
      <c r="Y40" s="149">
        <f t="shared" si="71"/>
        <v>0.8538497921386039</v>
      </c>
      <c r="Z40" s="149">
        <f t="shared" si="71"/>
        <v>4.9365651379758901E-2</v>
      </c>
      <c r="AA40" s="149">
        <f>(AA39/Z39)*100-100</f>
        <v>1.0114965214387865</v>
      </c>
      <c r="AB40" s="149">
        <f t="shared" si="71"/>
        <v>14.346424384525207</v>
      </c>
      <c r="AC40" s="149">
        <f t="shared" ref="AC40" si="72">(AC39/AB39)*100-100</f>
        <v>-0.83514887436454899</v>
      </c>
      <c r="AD40" s="149">
        <f t="shared" ref="AD40:AE40" si="73">(AD39/AC39)*100-100</f>
        <v>-0.19385271501496959</v>
      </c>
      <c r="AE40" s="149">
        <f t="shared" si="73"/>
        <v>3.6817230291128027</v>
      </c>
      <c r="AF40" s="149">
        <f t="shared" ref="AF40:AJ40" si="74">(AF39/AE39)*100-100</f>
        <v>2.8328788793372581</v>
      </c>
      <c r="AG40" s="227">
        <f t="shared" si="74"/>
        <v>-6.3942190915715287</v>
      </c>
      <c r="AH40" s="227">
        <f t="shared" si="74"/>
        <v>-10.102713806898038</v>
      </c>
      <c r="AI40" s="227">
        <f t="shared" si="74"/>
        <v>5.2774637384841299</v>
      </c>
      <c r="AJ40" s="227">
        <f t="shared" si="74"/>
        <v>5.079169237096437</v>
      </c>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c r="CU40" s="143"/>
      <c r="CV40" s="143"/>
      <c r="CW40" s="143"/>
      <c r="CX40" s="143"/>
      <c r="CY40" s="143"/>
      <c r="CZ40" s="143"/>
      <c r="DA40" s="143"/>
      <c r="DB40" s="143"/>
      <c r="DC40" s="143"/>
      <c r="DD40" s="143"/>
      <c r="DE40" s="143"/>
      <c r="DF40" s="143"/>
      <c r="DG40" s="143"/>
      <c r="DH40" s="143"/>
      <c r="DI40" s="143"/>
      <c r="DJ40" s="143"/>
      <c r="DK40" s="143"/>
      <c r="DL40" s="143"/>
      <c r="DM40" s="143"/>
      <c r="DN40" s="143"/>
      <c r="DO40" s="143"/>
      <c r="DP40" s="143"/>
      <c r="DQ40" s="143"/>
      <c r="DR40" s="143"/>
      <c r="DS40" s="143"/>
      <c r="DT40" s="143"/>
      <c r="DU40" s="143"/>
      <c r="DV40" s="143"/>
      <c r="DW40" s="143"/>
      <c r="DX40" s="143"/>
      <c r="DY40" s="143"/>
      <c r="DZ40" s="143"/>
      <c r="EA40" s="143"/>
      <c r="EB40" s="143"/>
      <c r="EC40" s="143"/>
      <c r="ED40" s="143"/>
      <c r="EE40" s="143"/>
      <c r="EF40" s="143"/>
      <c r="EG40" s="143"/>
      <c r="EH40" s="143"/>
      <c r="EI40" s="143"/>
      <c r="EJ40" s="143"/>
      <c r="EK40" s="143"/>
      <c r="EL40" s="143"/>
      <c r="EM40" s="143"/>
      <c r="EN40" s="143"/>
      <c r="EO40" s="143"/>
      <c r="EP40" s="143"/>
      <c r="EQ40" s="143"/>
      <c r="ER40" s="143"/>
      <c r="ES40" s="143"/>
      <c r="ET40" s="143"/>
      <c r="EU40" s="143"/>
      <c r="EV40" s="143"/>
      <c r="EW40" s="143"/>
      <c r="EX40" s="143"/>
      <c r="EY40" s="143"/>
      <c r="EZ40" s="143"/>
      <c r="FA40" s="143"/>
      <c r="FB40" s="143"/>
      <c r="FC40" s="143"/>
      <c r="FD40" s="143"/>
      <c r="FE40" s="143"/>
      <c r="FF40" s="143"/>
      <c r="FG40" s="143"/>
      <c r="FH40" s="143"/>
      <c r="FI40" s="143"/>
      <c r="FJ40" s="143"/>
      <c r="FK40" s="143"/>
      <c r="FL40" s="143"/>
      <c r="FM40" s="143"/>
      <c r="FN40" s="143"/>
      <c r="FO40" s="143"/>
      <c r="FP40" s="143"/>
      <c r="FQ40" s="143"/>
      <c r="FR40" s="143"/>
      <c r="FS40" s="143"/>
      <c r="FT40" s="143"/>
      <c r="FU40" s="143"/>
      <c r="FV40" s="143"/>
      <c r="FW40" s="143"/>
      <c r="FX40" s="143"/>
      <c r="FY40" s="143"/>
      <c r="FZ40" s="143"/>
      <c r="GA40" s="143"/>
      <c r="GB40" s="143"/>
      <c r="GC40" s="143"/>
      <c r="GD40" s="143"/>
      <c r="GE40" s="143"/>
      <c r="GF40" s="143"/>
      <c r="GG40" s="143"/>
      <c r="GH40" s="143"/>
      <c r="GI40" s="143"/>
      <c r="GJ40" s="143"/>
      <c r="GK40" s="143"/>
    </row>
    <row r="41" spans="1:193" ht="18.75">
      <c r="A41" s="117" t="s">
        <v>47</v>
      </c>
      <c r="B41" s="196">
        <v>31085</v>
      </c>
      <c r="C41" s="196">
        <v>35018</v>
      </c>
      <c r="D41" s="196">
        <v>35554</v>
      </c>
      <c r="E41" s="196">
        <v>36180</v>
      </c>
      <c r="F41" s="196">
        <v>37941</v>
      </c>
      <c r="G41" s="196">
        <v>37209</v>
      </c>
      <c r="H41" s="196">
        <v>35301</v>
      </c>
      <c r="I41" s="196">
        <v>35020</v>
      </c>
      <c r="J41" s="196">
        <v>35442</v>
      </c>
      <c r="K41" s="196">
        <v>33715</v>
      </c>
      <c r="L41" s="196">
        <v>33541</v>
      </c>
      <c r="M41" s="196">
        <v>33902</v>
      </c>
      <c r="N41" s="115">
        <f t="shared" si="1"/>
        <v>34150</v>
      </c>
      <c r="O41" s="169">
        <v>31644</v>
      </c>
      <c r="P41" s="169">
        <v>32406</v>
      </c>
      <c r="Q41" s="169">
        <v>34415</v>
      </c>
      <c r="R41" s="169">
        <v>35566</v>
      </c>
      <c r="S41" s="169">
        <v>34291</v>
      </c>
      <c r="T41" s="169">
        <v>32972</v>
      </c>
      <c r="U41" s="169">
        <v>31894</v>
      </c>
      <c r="V41" s="169">
        <v>29891</v>
      </c>
      <c r="W41" s="169">
        <v>29634</v>
      </c>
      <c r="X41" s="169">
        <v>30147</v>
      </c>
      <c r="Y41" s="169">
        <v>28997</v>
      </c>
      <c r="Z41" s="169">
        <v>31196</v>
      </c>
      <c r="AA41" s="169">
        <v>25834</v>
      </c>
      <c r="AB41" s="179">
        <v>26310</v>
      </c>
      <c r="AC41" s="158">
        <v>27100</v>
      </c>
      <c r="AD41" s="158">
        <v>24959</v>
      </c>
      <c r="AE41" s="158">
        <v>26630</v>
      </c>
      <c r="AF41" s="193">
        <v>28136</v>
      </c>
      <c r="AG41" s="193">
        <f>[1]Α!$AG$41</f>
        <v>28338</v>
      </c>
      <c r="AH41" s="193">
        <v>29323</v>
      </c>
      <c r="AI41" s="275">
        <v>28892</v>
      </c>
      <c r="AJ41" s="193">
        <v>30262</v>
      </c>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c r="CU41" s="143"/>
      <c r="CV41" s="143"/>
      <c r="CW41" s="143"/>
      <c r="CX41" s="143"/>
      <c r="CY41" s="143"/>
      <c r="CZ41" s="143"/>
      <c r="DA41" s="143"/>
      <c r="DB41" s="143"/>
      <c r="DC41" s="143"/>
      <c r="DD41" s="143"/>
      <c r="DE41" s="143"/>
      <c r="DF41" s="143"/>
      <c r="DG41" s="143"/>
      <c r="DH41" s="143"/>
      <c r="DI41" s="143"/>
      <c r="DJ41" s="143"/>
      <c r="DK41" s="143"/>
      <c r="DL41" s="143"/>
      <c r="DM41" s="143"/>
      <c r="DN41" s="143"/>
      <c r="DO41" s="143"/>
      <c r="DP41" s="143"/>
      <c r="DQ41" s="143"/>
      <c r="DR41" s="143"/>
      <c r="DS41" s="143"/>
      <c r="DT41" s="143"/>
      <c r="DU41" s="143"/>
      <c r="DV41" s="143"/>
      <c r="DW41" s="143"/>
      <c r="DX41" s="143"/>
      <c r="DY41" s="143"/>
      <c r="DZ41" s="143"/>
      <c r="EA41" s="143"/>
      <c r="EB41" s="143"/>
      <c r="EC41" s="143"/>
      <c r="ED41" s="143"/>
      <c r="EE41" s="143"/>
      <c r="EF41" s="143"/>
      <c r="EG41" s="143"/>
      <c r="EH41" s="143"/>
      <c r="EI41" s="143"/>
      <c r="EJ41" s="143"/>
      <c r="EK41" s="143"/>
      <c r="EL41" s="143"/>
      <c r="EM41" s="143"/>
      <c r="EN41" s="143"/>
      <c r="EO41" s="143"/>
      <c r="EP41" s="143"/>
      <c r="EQ41" s="143"/>
      <c r="ER41" s="143"/>
      <c r="ES41" s="143"/>
      <c r="ET41" s="143"/>
      <c r="EU41" s="143"/>
      <c r="EV41" s="143"/>
      <c r="EW41" s="143"/>
      <c r="EX41" s="143"/>
      <c r="EY41" s="143"/>
      <c r="EZ41" s="143"/>
      <c r="FA41" s="143"/>
      <c r="FB41" s="143"/>
      <c r="FC41" s="143"/>
      <c r="FD41" s="143"/>
      <c r="FE41" s="143"/>
      <c r="FF41" s="143"/>
      <c r="FG41" s="143"/>
      <c r="FH41" s="143"/>
      <c r="FI41" s="143"/>
      <c r="FJ41" s="143"/>
      <c r="FK41" s="143"/>
      <c r="FL41" s="143"/>
      <c r="FM41" s="143"/>
      <c r="FN41" s="143"/>
      <c r="FO41" s="143"/>
      <c r="FP41" s="143"/>
      <c r="FQ41" s="143"/>
      <c r="FR41" s="143"/>
      <c r="FS41" s="143"/>
      <c r="FT41" s="143"/>
      <c r="FU41" s="143"/>
      <c r="FV41" s="143"/>
      <c r="FW41" s="143"/>
      <c r="FX41" s="143"/>
      <c r="FY41" s="143"/>
      <c r="FZ41" s="143"/>
      <c r="GA41" s="143"/>
      <c r="GB41" s="143"/>
      <c r="GC41" s="143"/>
      <c r="GD41" s="143"/>
      <c r="GE41" s="143"/>
      <c r="GF41" s="143"/>
      <c r="GG41" s="143"/>
      <c r="GH41" s="143"/>
      <c r="GI41" s="143"/>
      <c r="GJ41" s="143"/>
      <c r="GK41" s="143"/>
    </row>
    <row r="42" spans="1:193" ht="18">
      <c r="A42" s="117" t="s">
        <v>100</v>
      </c>
      <c r="B42" s="16"/>
      <c r="C42" s="227">
        <f>(C41/B41)*100-100</f>
        <v>12.652404696799096</v>
      </c>
      <c r="D42" s="227">
        <f t="shared" ref="D42:AB42" si="75">(D41/C41)*100-100</f>
        <v>1.5306413844308651</v>
      </c>
      <c r="E42" s="227">
        <f t="shared" si="75"/>
        <v>1.7607020307138299</v>
      </c>
      <c r="F42" s="227">
        <f t="shared" si="75"/>
        <v>4.8673300165837503</v>
      </c>
      <c r="G42" s="227">
        <f t="shared" si="75"/>
        <v>-1.9293112991223182</v>
      </c>
      <c r="H42" s="227">
        <f t="shared" si="75"/>
        <v>-5.1277916633072635</v>
      </c>
      <c r="I42" s="227">
        <f t="shared" si="75"/>
        <v>-0.7960114444349955</v>
      </c>
      <c r="J42" s="227">
        <f t="shared" si="75"/>
        <v>1.2050256996002418</v>
      </c>
      <c r="K42" s="227">
        <f t="shared" si="75"/>
        <v>-4.8727498448168802</v>
      </c>
      <c r="L42" s="227">
        <f t="shared" si="75"/>
        <v>-0.51609076078896976</v>
      </c>
      <c r="M42" s="227">
        <f t="shared" si="75"/>
        <v>1.0762946841179399</v>
      </c>
      <c r="N42" s="118">
        <f t="shared" si="1"/>
        <v>-0.77688005547191707</v>
      </c>
      <c r="O42" s="149">
        <f>(O41/M41)*100-100</f>
        <v>-6.6603740192319094</v>
      </c>
      <c r="P42" s="149">
        <f t="shared" si="75"/>
        <v>2.4080394387561626</v>
      </c>
      <c r="Q42" s="149">
        <f t="shared" si="75"/>
        <v>6.1994692340924473</v>
      </c>
      <c r="R42" s="149">
        <f t="shared" si="75"/>
        <v>3.3444718872584644</v>
      </c>
      <c r="S42" s="149">
        <f>(S41/R41)*100-100</f>
        <v>-3.5848844401956939</v>
      </c>
      <c r="T42" s="149">
        <f t="shared" si="75"/>
        <v>-3.8464903327403732</v>
      </c>
      <c r="U42" s="149">
        <f t="shared" si="75"/>
        <v>-3.2694407375955308</v>
      </c>
      <c r="V42" s="149">
        <f t="shared" si="75"/>
        <v>-6.2801780899228703</v>
      </c>
      <c r="W42" s="149">
        <f>(W41/V41)*100-100</f>
        <v>-0.85979057241310386</v>
      </c>
      <c r="X42" s="149">
        <f t="shared" si="75"/>
        <v>1.7311196598501795</v>
      </c>
      <c r="Y42" s="149">
        <f t="shared" si="75"/>
        <v>-3.8146415895445642</v>
      </c>
      <c r="Z42" s="149">
        <f t="shared" si="75"/>
        <v>7.5835431251508822</v>
      </c>
      <c r="AA42" s="149">
        <f>(AA41/Z41)*100-100</f>
        <v>-17.188101038594695</v>
      </c>
      <c r="AB42" s="149">
        <f t="shared" si="75"/>
        <v>1.8425330959201034</v>
      </c>
      <c r="AC42" s="149">
        <f t="shared" ref="AC42" si="76">(AC41/AB41)*100-100</f>
        <v>3.0026605853287691</v>
      </c>
      <c r="AD42" s="149">
        <f t="shared" ref="AD42:AE42" si="77">(AD41/AC41)*100-100</f>
        <v>-7.9003690036900309</v>
      </c>
      <c r="AE42" s="149">
        <f t="shared" si="77"/>
        <v>6.6949797668175819</v>
      </c>
      <c r="AF42" s="149">
        <f>(AF41/AE41)*100-100</f>
        <v>5.6552760045061916</v>
      </c>
      <c r="AG42" s="227">
        <f>(AG41/AF41)*100-100</f>
        <v>0.71794142735286925</v>
      </c>
      <c r="AH42" s="227">
        <f>(AH41/AG41)*100-100</f>
        <v>3.4758980873738494</v>
      </c>
      <c r="AI42" s="227">
        <f>(AI41/AH41)*100-100</f>
        <v>-1.4698359649422059</v>
      </c>
      <c r="AJ42" s="227">
        <f>(AJ41/AI41)*100-100</f>
        <v>4.7417970372421365</v>
      </c>
    </row>
    <row r="43" spans="1:193">
      <c r="S43" s="159"/>
      <c r="T43" s="159"/>
      <c r="U43" s="159"/>
      <c r="V43" s="159"/>
      <c r="W43" s="159"/>
      <c r="X43" s="159"/>
      <c r="Y43" s="159"/>
      <c r="Z43" s="159"/>
      <c r="AA43" s="159"/>
      <c r="AB43" s="159"/>
      <c r="AC43" s="159"/>
      <c r="AD43" s="159"/>
      <c r="AE43" s="159"/>
      <c r="AF43" s="129"/>
      <c r="AG43" s="129"/>
      <c r="AH43" s="129"/>
      <c r="AI43" s="129"/>
      <c r="AJ43" s="129"/>
    </row>
    <row r="44" spans="1:193">
      <c r="S44" s="159"/>
      <c r="T44" s="159"/>
      <c r="U44" s="159"/>
      <c r="V44" s="159"/>
      <c r="W44" s="159"/>
      <c r="X44" s="159"/>
      <c r="Y44" s="159"/>
      <c r="Z44" s="159"/>
      <c r="AA44" s="159"/>
      <c r="AB44" s="159"/>
      <c r="AC44" s="159"/>
      <c r="AD44" s="159"/>
      <c r="AE44" s="159"/>
      <c r="AF44" s="129"/>
      <c r="AG44" s="129"/>
      <c r="AH44" s="129"/>
      <c r="AI44" s="129"/>
      <c r="AJ44" s="129"/>
    </row>
    <row r="45" spans="1:193" ht="18">
      <c r="S45" s="159"/>
      <c r="T45" s="159"/>
      <c r="U45" s="159"/>
      <c r="V45" s="159"/>
      <c r="W45" s="268"/>
      <c r="X45" s="224"/>
      <c r="Y45" s="224"/>
      <c r="Z45" s="224"/>
      <c r="AA45" s="224"/>
      <c r="AB45" s="224"/>
      <c r="AC45" s="224"/>
      <c r="AD45" s="224"/>
      <c r="AE45" s="224"/>
      <c r="AF45" s="224"/>
      <c r="AG45" s="224"/>
      <c r="AH45" s="224"/>
      <c r="AI45" s="193"/>
      <c r="AJ45" s="129"/>
    </row>
    <row r="46" spans="1:193">
      <c r="S46" s="152"/>
      <c r="T46" s="152"/>
      <c r="U46" s="152"/>
      <c r="V46" s="152"/>
      <c r="W46" s="152"/>
      <c r="X46" s="152"/>
      <c r="Y46" s="152"/>
      <c r="Z46" s="152"/>
      <c r="AA46" s="152"/>
      <c r="AB46" s="152"/>
      <c r="AC46" s="152"/>
      <c r="AD46" s="152"/>
      <c r="AE46" s="152"/>
      <c r="AF46" s="35"/>
      <c r="AG46" s="35"/>
      <c r="AH46" s="35"/>
      <c r="AI46" s="35"/>
      <c r="AJ46" s="35"/>
    </row>
    <row r="47" spans="1:193" ht="18">
      <c r="S47" s="152"/>
      <c r="T47" s="152"/>
      <c r="U47" s="152"/>
      <c r="V47" s="152"/>
      <c r="W47" s="152"/>
      <c r="X47" s="152"/>
      <c r="Y47" s="152"/>
      <c r="Z47" s="152"/>
      <c r="AA47" s="152"/>
      <c r="AB47" s="152"/>
      <c r="AC47" s="152"/>
      <c r="AD47" s="152"/>
      <c r="AE47" s="152"/>
      <c r="AF47" s="129"/>
      <c r="AG47" s="372"/>
      <c r="AH47" s="373"/>
      <c r="AI47" s="129"/>
      <c r="AJ47" s="35"/>
    </row>
    <row r="48" spans="1:193" ht="18">
      <c r="S48" s="152"/>
      <c r="T48" s="152"/>
      <c r="U48" s="152"/>
      <c r="V48" s="152"/>
      <c r="W48" s="152"/>
      <c r="X48" s="152"/>
      <c r="Y48" s="152"/>
      <c r="Z48" s="152"/>
      <c r="AA48" s="152"/>
      <c r="AB48" s="152"/>
      <c r="AC48" s="152"/>
      <c r="AD48" s="152"/>
      <c r="AE48" s="152"/>
      <c r="AF48" s="35"/>
      <c r="AG48" s="227"/>
      <c r="AH48" s="136"/>
      <c r="AI48" s="35"/>
      <c r="AJ48" s="35"/>
    </row>
    <row r="49" spans="19:36">
      <c r="S49" s="152"/>
      <c r="T49" s="152"/>
      <c r="U49" s="152"/>
      <c r="V49" s="152"/>
      <c r="W49" s="152"/>
      <c r="X49" s="152"/>
      <c r="Y49" s="152"/>
      <c r="Z49" s="152"/>
      <c r="AA49" s="152"/>
      <c r="AB49" s="152"/>
      <c r="AC49" s="152"/>
      <c r="AD49" s="152"/>
      <c r="AE49" s="152"/>
      <c r="AF49" s="35"/>
      <c r="AG49" s="35"/>
      <c r="AH49" s="35"/>
      <c r="AI49" s="35"/>
      <c r="AJ49" s="35"/>
    </row>
    <row r="50" spans="19:36">
      <c r="S50" s="152"/>
      <c r="T50" s="152"/>
      <c r="U50" s="152"/>
      <c r="V50" s="152"/>
      <c r="W50" s="152"/>
      <c r="X50" s="152"/>
      <c r="Y50" s="152"/>
      <c r="Z50" s="152"/>
      <c r="AA50" s="152"/>
      <c r="AB50" s="152"/>
      <c r="AC50" s="152"/>
      <c r="AD50" s="152"/>
      <c r="AE50" s="152"/>
      <c r="AF50" s="35"/>
      <c r="AG50" s="35"/>
      <c r="AH50" s="35"/>
      <c r="AI50" s="35"/>
      <c r="AJ50" s="35"/>
    </row>
  </sheetData>
  <mergeCells count="1">
    <mergeCell ref="AG47:AH47"/>
  </mergeCells>
  <pageMargins left="0.70866141732283472" right="0.70866141732283472" top="0.74803149606299213" bottom="0.74803149606299213" header="0.31496062992125984" footer="0.31496062992125984"/>
  <pageSetup paperSize="9" scale="19"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0"/>
  <sheetViews>
    <sheetView view="pageBreakPreview" zoomScale="40" zoomScaleNormal="70" zoomScaleSheetLayoutView="40" workbookViewId="0">
      <pane xSplit="1" ySplit="1" topLeftCell="B2" activePane="bottomRight" state="frozen"/>
      <selection pane="topRight" activeCell="B1" sqref="B1"/>
      <selection pane="bottomLeft" activeCell="A2" sqref="A2"/>
      <selection pane="bottomRight" activeCell="AN5" sqref="AN5"/>
    </sheetView>
  </sheetViews>
  <sheetFormatPr defaultRowHeight="23.25"/>
  <cols>
    <col min="1" max="1" width="67.140625" style="83" customWidth="1"/>
    <col min="2" max="2" width="19.28515625" style="83" hidden="1" customWidth="1"/>
    <col min="3" max="3" width="10.7109375" style="83" hidden="1" customWidth="1"/>
    <col min="4" max="4" width="18.28515625" style="83" hidden="1" customWidth="1"/>
    <col min="5" max="5" width="10.140625" style="83" hidden="1" customWidth="1"/>
    <col min="6" max="6" width="18.42578125" style="83" hidden="1" customWidth="1"/>
    <col min="7" max="7" width="25.7109375" style="83" hidden="1" customWidth="1"/>
    <col min="8" max="8" width="25" style="83" hidden="1" customWidth="1"/>
    <col min="9" max="9" width="19.7109375" style="83" hidden="1" customWidth="1"/>
    <col min="10" max="10" width="18.7109375" style="83" hidden="1" customWidth="1"/>
    <col min="11" max="11" width="20.5703125" style="83" hidden="1" customWidth="1"/>
    <col min="12" max="12" width="13.42578125" style="83" hidden="1" customWidth="1"/>
    <col min="13" max="13" width="15.140625" style="83" hidden="1" customWidth="1"/>
    <col min="14" max="14" width="17.5703125" style="83" hidden="1" customWidth="1"/>
    <col min="15" max="15" width="15.5703125" style="83" hidden="1" customWidth="1"/>
    <col min="16" max="16" width="17.85546875" style="83" hidden="1" customWidth="1"/>
    <col min="17" max="17" width="22.28515625" style="83" hidden="1" customWidth="1"/>
    <col min="18" max="18" width="14.140625" style="83" hidden="1" customWidth="1"/>
    <col min="19" max="19" width="13.28515625" style="83" hidden="1" customWidth="1"/>
    <col min="20" max="20" width="24.85546875" style="83" customWidth="1"/>
    <col min="21" max="21" width="16" style="83" customWidth="1"/>
    <col min="22" max="22" width="14" style="83" customWidth="1"/>
    <col min="23" max="23" width="15.85546875" style="83" customWidth="1"/>
    <col min="24" max="24" width="6.140625" style="83" hidden="1" customWidth="1"/>
    <col min="25" max="25" width="16.5703125" style="83" customWidth="1"/>
    <col min="26" max="27" width="18.5703125" style="83" customWidth="1"/>
    <col min="28" max="28" width="19.7109375" style="83" customWidth="1"/>
    <col min="29" max="29" width="20.7109375" style="83" hidden="1" customWidth="1"/>
    <col min="30" max="30" width="18.42578125" style="103" customWidth="1"/>
    <col min="31" max="31" width="15.28515625" style="83" customWidth="1"/>
    <col min="32" max="32" width="19.85546875" style="83" customWidth="1"/>
    <col min="33" max="33" width="23.140625" style="83" customWidth="1"/>
    <col min="34" max="34" width="17.85546875" style="103" hidden="1" customWidth="1"/>
    <col min="35" max="35" width="19.85546875" style="103" customWidth="1"/>
    <col min="36" max="36" width="16.140625" style="83" customWidth="1"/>
    <col min="37" max="37" width="18.140625" style="83" customWidth="1"/>
    <col min="38" max="39" width="18.85546875" style="83" customWidth="1"/>
    <col min="40" max="40" width="17.7109375" style="83" customWidth="1"/>
    <col min="41" max="41" width="15.85546875" style="83" customWidth="1"/>
    <col min="42" max="42" width="28.5703125" style="83" customWidth="1"/>
    <col min="43" max="16384" width="9.140625" style="83"/>
  </cols>
  <sheetData>
    <row r="1" spans="1:42" s="78" customFormat="1" ht="38.25" customHeight="1">
      <c r="A1" s="74" t="s">
        <v>15</v>
      </c>
      <c r="B1" s="75" t="s">
        <v>71</v>
      </c>
      <c r="C1" s="75" t="s">
        <v>72</v>
      </c>
      <c r="D1" s="75" t="s">
        <v>73</v>
      </c>
      <c r="E1" s="75" t="s">
        <v>74</v>
      </c>
      <c r="F1" s="76" t="s">
        <v>75</v>
      </c>
      <c r="G1" s="75" t="s">
        <v>76</v>
      </c>
      <c r="H1" s="75" t="s">
        <v>77</v>
      </c>
      <c r="I1" s="75" t="s">
        <v>78</v>
      </c>
      <c r="J1" s="75" t="s">
        <v>79</v>
      </c>
      <c r="K1" s="75" t="s">
        <v>80</v>
      </c>
      <c r="L1" s="75" t="s">
        <v>81</v>
      </c>
      <c r="M1" s="75" t="s">
        <v>82</v>
      </c>
      <c r="N1" s="76">
        <v>2012</v>
      </c>
      <c r="O1" s="75" t="s">
        <v>83</v>
      </c>
      <c r="P1" s="75" t="s">
        <v>84</v>
      </c>
      <c r="Q1" s="75" t="s">
        <v>85</v>
      </c>
      <c r="R1" s="75" t="s">
        <v>86</v>
      </c>
      <c r="S1" s="76">
        <v>2013</v>
      </c>
      <c r="T1" s="75" t="s">
        <v>87</v>
      </c>
      <c r="U1" s="75" t="s">
        <v>88</v>
      </c>
      <c r="V1" s="75" t="s">
        <v>89</v>
      </c>
      <c r="W1" s="75" t="s">
        <v>90</v>
      </c>
      <c r="X1" s="76">
        <v>2014</v>
      </c>
      <c r="Y1" s="75" t="s">
        <v>91</v>
      </c>
      <c r="Z1" s="75" t="s">
        <v>92</v>
      </c>
      <c r="AA1" s="75" t="s">
        <v>93</v>
      </c>
      <c r="AB1" s="75" t="s">
        <v>94</v>
      </c>
      <c r="AC1" s="76">
        <v>2015</v>
      </c>
      <c r="AD1" s="75" t="s">
        <v>95</v>
      </c>
      <c r="AE1" s="75" t="s">
        <v>96</v>
      </c>
      <c r="AF1" s="75" t="s">
        <v>97</v>
      </c>
      <c r="AG1" s="75" t="s">
        <v>98</v>
      </c>
      <c r="AH1" s="76">
        <v>2016</v>
      </c>
      <c r="AI1" s="77" t="s">
        <v>142</v>
      </c>
      <c r="AJ1" s="77" t="s">
        <v>143</v>
      </c>
      <c r="AK1" s="77" t="s">
        <v>144</v>
      </c>
      <c r="AL1" s="77" t="s">
        <v>145</v>
      </c>
      <c r="AM1" s="77" t="s">
        <v>224</v>
      </c>
      <c r="AN1" s="77" t="s">
        <v>235</v>
      </c>
      <c r="AO1" s="77" t="s">
        <v>236</v>
      </c>
      <c r="AP1" s="77" t="s">
        <v>237</v>
      </c>
    </row>
    <row r="2" spans="1:42" ht="45.75" customHeight="1">
      <c r="A2" s="79" t="s">
        <v>40</v>
      </c>
      <c r="B2" s="84">
        <v>-2.1509999999999998</v>
      </c>
      <c r="C2" s="85">
        <v>8431</v>
      </c>
      <c r="D2" s="85">
        <v>3258</v>
      </c>
      <c r="E2" s="85">
        <v>3626</v>
      </c>
      <c r="F2" s="85">
        <v>-2040</v>
      </c>
      <c r="G2" s="85">
        <v>2519</v>
      </c>
      <c r="H2" s="85">
        <v>-6220</v>
      </c>
      <c r="I2" s="85">
        <v>-816</v>
      </c>
      <c r="J2" s="86">
        <v>0.77641946740675161</v>
      </c>
      <c r="K2" s="86">
        <v>0.91988639056706267</v>
      </c>
      <c r="L2" s="86">
        <v>0.42302840488929488</v>
      </c>
      <c r="M2" s="86">
        <v>0.43814861431047991</v>
      </c>
      <c r="N2" s="87">
        <f>AVERAGE(J2:M2)</f>
        <v>0.63937071929339728</v>
      </c>
      <c r="O2" s="241">
        <v>0.2</v>
      </c>
      <c r="P2" s="241">
        <v>0.83</v>
      </c>
      <c r="Q2" s="241">
        <v>0.4</v>
      </c>
      <c r="R2" s="241">
        <v>0.2</v>
      </c>
      <c r="S2" s="242">
        <f>AVERAGE(O2:R2)</f>
        <v>0.40750000000000003</v>
      </c>
      <c r="T2" s="241">
        <v>1.0622755726537254</v>
      </c>
      <c r="U2" s="241">
        <v>1.2</v>
      </c>
      <c r="V2" s="241">
        <v>0.35</v>
      </c>
      <c r="W2" s="243">
        <v>0.34</v>
      </c>
      <c r="X2" s="244">
        <f>AVERAGE(T2:W2)</f>
        <v>0.73806889316343127</v>
      </c>
      <c r="Y2" s="243">
        <v>1.0509163655136811</v>
      </c>
      <c r="Z2" s="243">
        <v>0.75312580674976648</v>
      </c>
      <c r="AA2" s="243">
        <v>0.78</v>
      </c>
      <c r="AB2" s="243">
        <v>0.88854567848135912</v>
      </c>
      <c r="AC2" s="245">
        <f>AVERAGE(Y2:AB2)</f>
        <v>0.86814696268620162</v>
      </c>
      <c r="AD2" s="246">
        <v>0.99018892402497405</v>
      </c>
      <c r="AE2" s="243">
        <v>0.99</v>
      </c>
      <c r="AF2" s="243">
        <v>1.5494077529394956</v>
      </c>
      <c r="AG2" s="247">
        <v>0.6</v>
      </c>
      <c r="AH2" s="248">
        <f>AVERAGE(AD2:AG2)</f>
        <v>1.0323991692411174</v>
      </c>
      <c r="AI2" s="249">
        <v>1.2</v>
      </c>
      <c r="AJ2" s="240">
        <v>0.8</v>
      </c>
      <c r="AK2" s="240">
        <v>1.3</v>
      </c>
      <c r="AL2" s="250">
        <v>1</v>
      </c>
      <c r="AM2" s="270">
        <v>1.2</v>
      </c>
      <c r="AN2" s="286">
        <v>1.4</v>
      </c>
    </row>
    <row r="3" spans="1:42" ht="49.5" customHeight="1">
      <c r="A3" s="91" t="s">
        <v>223</v>
      </c>
      <c r="B3" s="271">
        <v>7.3603141986424099</v>
      </c>
      <c r="C3" s="271">
        <v>6.4488993151821052</v>
      </c>
      <c r="D3" s="271">
        <v>5.8063371116211933</v>
      </c>
      <c r="E3" s="271">
        <v>5.4545925296514319</v>
      </c>
      <c r="F3" s="271">
        <v>7.4856183806933281</v>
      </c>
      <c r="G3" s="271">
        <v>7.2346962783895634</v>
      </c>
      <c r="H3" s="271">
        <v>7.7620166939618933</v>
      </c>
      <c r="I3" s="271">
        <v>8.9385513485608659</v>
      </c>
      <c r="J3" s="271">
        <v>11.092709138419639</v>
      </c>
      <c r="K3" s="271">
        <v>11.303885581783272</v>
      </c>
      <c r="L3" s="271">
        <v>12.073425973580374</v>
      </c>
      <c r="M3" s="271">
        <v>12.682674375658312</v>
      </c>
      <c r="O3" s="240">
        <v>14.9</v>
      </c>
      <c r="P3" s="240">
        <v>15.7</v>
      </c>
      <c r="Q3" s="240">
        <v>16.5</v>
      </c>
      <c r="R3" s="240">
        <v>16.3</v>
      </c>
      <c r="S3" s="240"/>
      <c r="T3" s="240">
        <v>16.2</v>
      </c>
      <c r="U3" s="240">
        <v>15.9</v>
      </c>
      <c r="V3" s="240">
        <v>16.3</v>
      </c>
      <c r="W3" s="240">
        <v>16.399999999999999</v>
      </c>
      <c r="X3" s="240"/>
      <c r="Y3" s="240">
        <v>16.600000000000001</v>
      </c>
      <c r="Z3" s="240">
        <v>15.2</v>
      </c>
      <c r="AA3" s="240">
        <v>14.9</v>
      </c>
      <c r="AB3" s="250">
        <v>13</v>
      </c>
      <c r="AC3" s="240"/>
      <c r="AD3" s="249">
        <v>13.2</v>
      </c>
      <c r="AE3" s="240">
        <v>12.9</v>
      </c>
      <c r="AF3" s="250">
        <v>13</v>
      </c>
      <c r="AG3" s="240">
        <v>13.1</v>
      </c>
      <c r="AH3" s="251"/>
      <c r="AI3" s="249">
        <v>12.5</v>
      </c>
      <c r="AJ3" s="250">
        <v>10.6</v>
      </c>
      <c r="AK3" s="240">
        <v>10.5</v>
      </c>
      <c r="AL3" s="240">
        <v>10.1</v>
      </c>
      <c r="AM3" s="269">
        <v>9.4</v>
      </c>
      <c r="AN3" s="286">
        <v>8.1</v>
      </c>
    </row>
    <row r="4" spans="1:42" s="91" customFormat="1" ht="49.5" customHeight="1">
      <c r="A4" s="88" t="s">
        <v>69</v>
      </c>
      <c r="B4" s="89" t="s">
        <v>0</v>
      </c>
      <c r="C4" s="89" t="s">
        <v>1</v>
      </c>
      <c r="D4" s="89" t="s">
        <v>2</v>
      </c>
      <c r="E4" s="89" t="s">
        <v>3</v>
      </c>
      <c r="F4" s="89" t="s">
        <v>4</v>
      </c>
      <c r="G4" s="89" t="s">
        <v>5</v>
      </c>
      <c r="H4" s="89" t="s">
        <v>6</v>
      </c>
      <c r="I4" s="89" t="s">
        <v>7</v>
      </c>
      <c r="J4" s="89" t="s">
        <v>113</v>
      </c>
      <c r="K4" s="89" t="s">
        <v>114</v>
      </c>
      <c r="L4" s="89" t="s">
        <v>115</v>
      </c>
      <c r="M4" s="89" t="s">
        <v>116</v>
      </c>
      <c r="N4" s="90" t="s">
        <v>135</v>
      </c>
      <c r="O4" s="252" t="s">
        <v>101</v>
      </c>
      <c r="P4" s="252" t="s">
        <v>117</v>
      </c>
      <c r="Q4" s="252" t="s">
        <v>118</v>
      </c>
      <c r="R4" s="252" t="s">
        <v>119</v>
      </c>
      <c r="S4" s="253" t="s">
        <v>136</v>
      </c>
      <c r="T4" s="252" t="s">
        <v>120</v>
      </c>
      <c r="U4" s="252" t="s">
        <v>102</v>
      </c>
      <c r="V4" s="252" t="s">
        <v>121</v>
      </c>
      <c r="W4" s="252" t="s">
        <v>122</v>
      </c>
      <c r="X4" s="253" t="s">
        <v>137</v>
      </c>
      <c r="Y4" s="252" t="s">
        <v>123</v>
      </c>
      <c r="Z4" s="252" t="s">
        <v>124</v>
      </c>
      <c r="AA4" s="252" t="s">
        <v>125</v>
      </c>
      <c r="AB4" s="252" t="s">
        <v>126</v>
      </c>
      <c r="AC4" s="253" t="s">
        <v>134</v>
      </c>
      <c r="AD4" s="254" t="s">
        <v>127</v>
      </c>
      <c r="AE4" s="255" t="s">
        <v>128</v>
      </c>
      <c r="AF4" s="255" t="s">
        <v>112</v>
      </c>
      <c r="AG4" s="255" t="s">
        <v>133</v>
      </c>
      <c r="AH4" s="256" t="s">
        <v>132</v>
      </c>
      <c r="AI4" s="249" t="s">
        <v>191</v>
      </c>
      <c r="AJ4" s="257" t="s">
        <v>226</v>
      </c>
      <c r="AK4" s="240" t="s">
        <v>225</v>
      </c>
      <c r="AL4" s="240" t="s">
        <v>234</v>
      </c>
      <c r="AM4" s="269" t="s">
        <v>238</v>
      </c>
      <c r="AN4" s="294" t="s">
        <v>242</v>
      </c>
    </row>
    <row r="5" spans="1:42" ht="26.25">
      <c r="A5" s="80"/>
      <c r="B5" s="80"/>
      <c r="C5" s="80"/>
      <c r="D5" s="80"/>
      <c r="E5" s="80"/>
      <c r="F5" s="80"/>
      <c r="G5" s="80"/>
      <c r="H5" s="80"/>
      <c r="I5" s="80"/>
      <c r="J5" s="80"/>
      <c r="K5" s="80"/>
      <c r="L5" s="80"/>
      <c r="M5" s="80"/>
      <c r="N5" s="80"/>
      <c r="O5" s="258"/>
      <c r="P5" s="258"/>
      <c r="Q5" s="258"/>
      <c r="R5" s="258"/>
      <c r="S5" s="258"/>
      <c r="T5" s="258"/>
      <c r="U5" s="258"/>
      <c r="V5" s="258"/>
      <c r="W5" s="258"/>
      <c r="X5" s="258"/>
      <c r="Y5" s="258"/>
      <c r="Z5" s="258"/>
      <c r="AA5" s="258"/>
      <c r="AB5" s="258"/>
      <c r="AC5" s="258"/>
      <c r="AD5" s="259"/>
      <c r="AE5" s="258"/>
      <c r="AF5" s="258"/>
      <c r="AG5" s="258"/>
      <c r="AH5" s="259"/>
      <c r="AI5" s="260"/>
      <c r="AJ5" s="261"/>
      <c r="AK5" s="261"/>
      <c r="AL5" s="261"/>
    </row>
    <row r="6" spans="1:42" s="82" customFormat="1" ht="22.5" customHeight="1">
      <c r="A6" s="84"/>
      <c r="B6" s="92"/>
      <c r="C6" s="92"/>
      <c r="D6" s="92"/>
      <c r="E6" s="92"/>
      <c r="F6" s="92"/>
      <c r="G6" s="92"/>
      <c r="H6" s="92"/>
      <c r="I6" s="92"/>
      <c r="J6" s="84"/>
      <c r="K6" s="84"/>
      <c r="L6" s="84"/>
      <c r="M6" s="84"/>
      <c r="N6" s="84"/>
      <c r="O6" s="84"/>
      <c r="P6" s="84"/>
      <c r="Q6" s="84"/>
      <c r="R6" s="84"/>
      <c r="S6" s="84"/>
      <c r="T6" s="84"/>
      <c r="U6" s="84"/>
      <c r="V6" s="84"/>
      <c r="W6" s="84"/>
      <c r="X6" s="84"/>
      <c r="Y6" s="84"/>
      <c r="Z6" s="84"/>
      <c r="AA6" s="84"/>
      <c r="AB6" s="84"/>
      <c r="AC6" s="84"/>
      <c r="AD6" s="105"/>
      <c r="AE6" s="84"/>
      <c r="AF6" s="84"/>
      <c r="AG6" s="84"/>
      <c r="AH6" s="105"/>
      <c r="AI6" s="102"/>
    </row>
    <row r="7" spans="1:42" s="95" customFormat="1">
      <c r="A7" s="93"/>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107"/>
      <c r="AE7" s="93"/>
      <c r="AF7" s="93"/>
      <c r="AG7" s="93"/>
      <c r="AH7" s="106"/>
      <c r="AI7" s="104"/>
    </row>
    <row r="13" spans="1:42">
      <c r="J13" s="86"/>
      <c r="K13" s="86"/>
      <c r="L13" s="86"/>
      <c r="M13" s="86"/>
      <c r="N13" s="86"/>
      <c r="O13" s="86"/>
      <c r="P13" s="86"/>
      <c r="Q13" s="86"/>
      <c r="R13" s="86"/>
      <c r="S13" s="86"/>
      <c r="T13" s="86"/>
      <c r="U13" s="86"/>
      <c r="V13" s="86"/>
      <c r="W13" s="86"/>
      <c r="X13" s="86"/>
      <c r="Y13" s="86"/>
      <c r="Z13" s="86"/>
      <c r="AA13" s="86"/>
      <c r="AB13" s="86"/>
      <c r="AC13" s="86"/>
      <c r="AD13" s="108"/>
      <c r="AE13" s="96"/>
      <c r="AF13" s="97"/>
    </row>
    <row r="14" spans="1:42">
      <c r="J14" s="98"/>
      <c r="K14" s="98"/>
      <c r="L14" s="98"/>
      <c r="M14" s="98"/>
      <c r="N14" s="98"/>
      <c r="O14" s="85"/>
      <c r="P14" s="99"/>
      <c r="Q14" s="99"/>
      <c r="R14" s="100"/>
      <c r="S14" s="100"/>
      <c r="T14" s="99"/>
      <c r="U14" s="99"/>
      <c r="V14" s="99"/>
      <c r="W14" s="99"/>
      <c r="X14" s="99"/>
      <c r="Y14" s="99"/>
      <c r="Z14" s="99"/>
      <c r="AA14" s="99"/>
      <c r="AB14" s="99"/>
      <c r="AC14" s="99"/>
      <c r="AD14" s="109"/>
      <c r="AE14" s="99"/>
      <c r="AF14" s="99"/>
    </row>
    <row r="16" spans="1:42">
      <c r="J16" s="81"/>
    </row>
    <row r="17" spans="10:16">
      <c r="J17" s="80"/>
    </row>
    <row r="18" spans="10:16">
      <c r="J18" s="80"/>
      <c r="P18" s="101"/>
    </row>
    <row r="19" spans="10:16">
      <c r="J19" s="80"/>
      <c r="P19" s="99"/>
    </row>
    <row r="20" spans="10:16">
      <c r="J20" s="80"/>
    </row>
  </sheetData>
  <pageMargins left="0.70866141732283472" right="0.70866141732283472" top="0.74803149606299213" bottom="0.74803149606299213" header="0.31496062992125984" footer="0.31496062992125984"/>
  <pageSetup paperSize="9" scale="17" fitToWidth="0" fitToHeight="0" orientation="landscape" r:id="rId1"/>
  <colBreaks count="1" manualBreakCount="1">
    <brk id="40" max="3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3"/>
  <sheetViews>
    <sheetView view="pageBreakPreview" zoomScale="70" zoomScaleNormal="70" zoomScaleSheetLayoutView="70" workbookViewId="0">
      <pane xSplit="1" ySplit="1" topLeftCell="B2" activePane="bottomRight" state="frozen"/>
      <selection pane="topRight" activeCell="B1" sqref="B1"/>
      <selection pane="bottomLeft" activeCell="A2" sqref="A2"/>
      <selection pane="bottomRight" activeCell="AJ20" sqref="AJ20"/>
    </sheetView>
  </sheetViews>
  <sheetFormatPr defaultRowHeight="18"/>
  <cols>
    <col min="1" max="1" width="47.85546875" style="7" customWidth="1"/>
    <col min="2" max="2" width="9.7109375" style="7" hidden="1" customWidth="1"/>
    <col min="3" max="6" width="7.7109375" style="7" hidden="1" customWidth="1"/>
    <col min="7" max="7" width="9.7109375" style="7" hidden="1" customWidth="1"/>
    <col min="8" max="8" width="9.28515625" style="7" hidden="1" customWidth="1"/>
    <col min="9" max="9" width="11.7109375" style="7" hidden="1" customWidth="1"/>
    <col min="10" max="13" width="11" style="7" hidden="1" customWidth="1"/>
    <col min="14" max="14" width="13.140625" style="7" hidden="1" customWidth="1"/>
    <col min="15" max="18" width="11" style="7" bestFit="1" customWidth="1"/>
    <col min="19" max="19" width="9.85546875" style="7" hidden="1" customWidth="1"/>
    <col min="20" max="23" width="11" style="7" bestFit="1" customWidth="1"/>
    <col min="24" max="24" width="8.7109375" style="7" hidden="1" customWidth="1"/>
    <col min="25" max="28" width="11" style="7" bestFit="1" customWidth="1"/>
    <col min="29" max="29" width="1.28515625" style="7" hidden="1" customWidth="1"/>
    <col min="30" max="33" width="11" style="7" bestFit="1" customWidth="1"/>
    <col min="34" max="34" width="10.5703125" style="15" hidden="1" customWidth="1"/>
    <col min="35" max="35" width="12.28515625" style="7" customWidth="1"/>
    <col min="36" max="36" width="10.42578125" style="7" customWidth="1"/>
    <col min="37" max="37" width="11.42578125" style="7" customWidth="1"/>
    <col min="38" max="38" width="11.5703125" style="7" customWidth="1"/>
    <col min="39" max="39" width="9.140625" style="7"/>
    <col min="40" max="40" width="12.42578125" style="7" customWidth="1"/>
    <col min="41" max="16384" width="9.140625" style="7"/>
  </cols>
  <sheetData>
    <row r="1" spans="1:40" s="31" customFormat="1" ht="15.75" customHeight="1">
      <c r="A1" s="28"/>
      <c r="B1" s="29" t="s">
        <v>71</v>
      </c>
      <c r="C1" s="29" t="s">
        <v>72</v>
      </c>
      <c r="D1" s="29" t="s">
        <v>73</v>
      </c>
      <c r="E1" s="29" t="s">
        <v>74</v>
      </c>
      <c r="F1" s="30" t="s">
        <v>75</v>
      </c>
      <c r="G1" s="29" t="s">
        <v>76</v>
      </c>
      <c r="H1" s="29" t="s">
        <v>77</v>
      </c>
      <c r="I1" s="29" t="s">
        <v>78</v>
      </c>
      <c r="J1" s="29" t="s">
        <v>79</v>
      </c>
      <c r="K1" s="29" t="s">
        <v>80</v>
      </c>
      <c r="L1" s="29" t="s">
        <v>81</v>
      </c>
      <c r="M1" s="29" t="s">
        <v>82</v>
      </c>
      <c r="N1" s="30">
        <v>2012</v>
      </c>
      <c r="O1" s="29" t="s">
        <v>83</v>
      </c>
      <c r="P1" s="29" t="s">
        <v>84</v>
      </c>
      <c r="Q1" s="29" t="s">
        <v>85</v>
      </c>
      <c r="R1" s="29" t="s">
        <v>86</v>
      </c>
      <c r="S1" s="30">
        <v>2013</v>
      </c>
      <c r="T1" s="29" t="s">
        <v>87</v>
      </c>
      <c r="U1" s="29" t="s">
        <v>88</v>
      </c>
      <c r="V1" s="29" t="s">
        <v>89</v>
      </c>
      <c r="W1" s="29" t="s">
        <v>90</v>
      </c>
      <c r="X1" s="30">
        <v>2014</v>
      </c>
      <c r="Y1" s="29" t="s">
        <v>91</v>
      </c>
      <c r="Z1" s="29" t="s">
        <v>92</v>
      </c>
      <c r="AA1" s="29" t="s">
        <v>93</v>
      </c>
      <c r="AB1" s="29" t="s">
        <v>94</v>
      </c>
      <c r="AC1" s="30">
        <v>2015</v>
      </c>
      <c r="AD1" s="29" t="s">
        <v>95</v>
      </c>
      <c r="AE1" s="30" t="s">
        <v>96</v>
      </c>
      <c r="AF1" s="30" t="s">
        <v>97</v>
      </c>
      <c r="AG1" s="29" t="s">
        <v>98</v>
      </c>
      <c r="AH1" s="30">
        <v>2016</v>
      </c>
      <c r="AI1" s="29" t="s">
        <v>142</v>
      </c>
      <c r="AJ1" s="29" t="s">
        <v>143</v>
      </c>
      <c r="AK1" s="29" t="s">
        <v>144</v>
      </c>
      <c r="AL1" s="29" t="s">
        <v>145</v>
      </c>
      <c r="AM1" s="29" t="s">
        <v>224</v>
      </c>
      <c r="AN1" s="29" t="s">
        <v>235</v>
      </c>
    </row>
    <row r="2" spans="1:40" s="37" customFormat="1" ht="15">
      <c r="A2" s="32" t="s">
        <v>48</v>
      </c>
      <c r="B2" s="33"/>
      <c r="C2" s="34"/>
      <c r="D2" s="34"/>
      <c r="E2" s="34"/>
      <c r="F2" s="33"/>
      <c r="G2" s="34"/>
      <c r="H2" s="34"/>
      <c r="I2" s="34"/>
      <c r="J2" s="33"/>
      <c r="K2" s="34"/>
      <c r="L2" s="34"/>
      <c r="M2" s="34"/>
      <c r="N2" s="34"/>
      <c r="O2" s="33"/>
      <c r="P2" s="34"/>
      <c r="Q2" s="34"/>
      <c r="R2" s="34"/>
      <c r="S2" s="34"/>
      <c r="T2" s="33"/>
      <c r="U2" s="34"/>
      <c r="V2" s="34"/>
      <c r="W2" s="34"/>
      <c r="X2" s="34"/>
      <c r="Y2" s="33"/>
      <c r="Z2" s="34"/>
      <c r="AA2" s="34"/>
      <c r="AB2" s="34"/>
      <c r="AC2" s="34"/>
      <c r="AD2" s="33"/>
      <c r="AE2" s="35"/>
      <c r="AF2" s="35"/>
      <c r="AG2" s="35"/>
      <c r="AH2" s="36"/>
    </row>
    <row r="3" spans="1:40" s="34" customFormat="1" ht="15">
      <c r="A3" s="38" t="s">
        <v>49</v>
      </c>
      <c r="B3" s="39">
        <v>30697</v>
      </c>
      <c r="C3" s="39">
        <v>27215</v>
      </c>
      <c r="D3" s="39">
        <v>24537</v>
      </c>
      <c r="E3" s="39">
        <v>23174</v>
      </c>
      <c r="F3" s="39">
        <v>32336</v>
      </c>
      <c r="G3" s="39">
        <v>31364</v>
      </c>
      <c r="H3" s="39">
        <v>33319</v>
      </c>
      <c r="I3" s="39">
        <v>38785</v>
      </c>
      <c r="J3" s="39">
        <v>48224</v>
      </c>
      <c r="K3" s="39">
        <v>49334</v>
      </c>
      <c r="L3" s="39">
        <v>52782</v>
      </c>
      <c r="M3" s="39">
        <v>55629</v>
      </c>
      <c r="N3" s="40">
        <f>AVERAGE(J3:M3)</f>
        <v>51492.25</v>
      </c>
      <c r="O3" s="39">
        <v>69231</v>
      </c>
      <c r="P3" s="39">
        <v>66571</v>
      </c>
      <c r="Q3" s="39">
        <v>70494</v>
      </c>
      <c r="R3" s="39">
        <v>69186</v>
      </c>
      <c r="S3" s="40">
        <f>AVERAGE(O3:R3)</f>
        <v>68870.5</v>
      </c>
      <c r="T3" s="39">
        <v>72651</v>
      </c>
      <c r="U3" s="39">
        <v>66386</v>
      </c>
      <c r="V3" s="39">
        <v>69011</v>
      </c>
      <c r="W3" s="39">
        <v>69687</v>
      </c>
      <c r="X3" s="40">
        <f>AVERAGE(T3:W3)</f>
        <v>69433.75</v>
      </c>
      <c r="Y3" s="39">
        <v>75568</v>
      </c>
      <c r="Z3" s="39">
        <v>61537</v>
      </c>
      <c r="AA3" s="39">
        <v>61387</v>
      </c>
      <c r="AB3" s="39">
        <v>52542</v>
      </c>
      <c r="AC3" s="40">
        <f>AVERAGE(Y3:AB3)</f>
        <v>62758.5</v>
      </c>
      <c r="AD3" s="39">
        <v>57582</v>
      </c>
      <c r="AE3" s="34">
        <v>51070</v>
      </c>
      <c r="AF3" s="41">
        <v>55573</v>
      </c>
      <c r="AG3" s="41">
        <v>55516</v>
      </c>
      <c r="AH3" s="40">
        <f>AVERAGE(AD3:AG3)</f>
        <v>54935.25</v>
      </c>
      <c r="AI3" s="34">
        <v>54666</v>
      </c>
      <c r="AJ3" s="34">
        <v>44965</v>
      </c>
      <c r="AK3" s="34">
        <v>42526</v>
      </c>
      <c r="AL3" s="34">
        <v>43113</v>
      </c>
      <c r="AM3" s="34">
        <v>40333</v>
      </c>
      <c r="AN3" s="34">
        <v>31888</v>
      </c>
    </row>
    <row r="4" spans="1:40" s="45" customFormat="1" ht="15">
      <c r="A4" s="42" t="s">
        <v>193</v>
      </c>
      <c r="B4" s="43">
        <v>7.3603141986424099</v>
      </c>
      <c r="C4" s="43">
        <v>6.4488993151821052</v>
      </c>
      <c r="D4" s="43">
        <v>5.8063371116211933</v>
      </c>
      <c r="E4" s="43">
        <v>5.4545925296514319</v>
      </c>
      <c r="F4" s="43">
        <v>7.4856183806933281</v>
      </c>
      <c r="G4" s="43">
        <v>7.2346962783895634</v>
      </c>
      <c r="H4" s="43">
        <v>7.7620166939618933</v>
      </c>
      <c r="I4" s="43">
        <v>8.9385513485608659</v>
      </c>
      <c r="J4" s="43">
        <v>11.092709138419639</v>
      </c>
      <c r="K4" s="43">
        <v>11.303885581783272</v>
      </c>
      <c r="L4" s="43">
        <v>12.073425973580374</v>
      </c>
      <c r="M4" s="43">
        <v>12.682674375658312</v>
      </c>
      <c r="N4" s="44">
        <f t="shared" ref="N4:N24" si="0">AVERAGE(J4:M4)</f>
        <v>11.788173767360398</v>
      </c>
      <c r="O4" s="43">
        <v>15.84157283059624</v>
      </c>
      <c r="P4" s="43">
        <v>15.442303900532364</v>
      </c>
      <c r="Q4" s="43">
        <v>16.224016349676873</v>
      </c>
      <c r="R4" s="43">
        <v>15.971798991633884</v>
      </c>
      <c r="S4" s="44">
        <f t="shared" ref="S4:S24" si="1">AVERAGE(O4:R4)</f>
        <v>15.869923018109839</v>
      </c>
      <c r="T4" s="43">
        <v>16.886823809977617</v>
      </c>
      <c r="U4" s="43">
        <v>15.442770607884917</v>
      </c>
      <c r="V4" s="43">
        <v>15.917546413010635</v>
      </c>
      <c r="W4" s="43">
        <v>16.001938042347604</v>
      </c>
      <c r="X4" s="44">
        <f t="shared" ref="X4:X24" si="2">AVERAGE(T4:W4)</f>
        <v>16.062269718305195</v>
      </c>
      <c r="Y4" s="43">
        <v>17.613891964337743</v>
      </c>
      <c r="Z4" s="43">
        <v>14.570281238605315</v>
      </c>
      <c r="AA4" s="43">
        <v>14.668444457188462</v>
      </c>
      <c r="AB4" s="43">
        <v>12.692070777220845</v>
      </c>
      <c r="AC4" s="44">
        <f t="shared" ref="AC4:AC24" si="3">AVERAGE(Y4:AB4)</f>
        <v>14.886172109338091</v>
      </c>
      <c r="AD4" s="43">
        <v>14.058139790380347</v>
      </c>
      <c r="AE4" s="34">
        <v>12.1</v>
      </c>
      <c r="AF4" s="34">
        <v>13.5</v>
      </c>
      <c r="AG4" s="34">
        <v>12.9</v>
      </c>
      <c r="AH4" s="44">
        <f t="shared" ref="AH4:AH24" si="4">AVERAGE(AD4:AG4)</f>
        <v>13.139534947595086</v>
      </c>
      <c r="AI4" s="45">
        <v>12.6</v>
      </c>
      <c r="AJ4" s="182">
        <v>11</v>
      </c>
      <c r="AK4" s="45">
        <v>10.5</v>
      </c>
      <c r="AL4" s="45">
        <v>10.1</v>
      </c>
      <c r="AM4" s="45">
        <v>9.5</v>
      </c>
      <c r="AN4" s="45">
        <v>8.1</v>
      </c>
    </row>
    <row r="5" spans="1:40" s="50" customFormat="1" ht="15" hidden="1">
      <c r="A5" s="42" t="s">
        <v>50</v>
      </c>
      <c r="B5" s="46">
        <v>7.4</v>
      </c>
      <c r="C5" s="46">
        <v>6.2</v>
      </c>
      <c r="D5" s="46">
        <v>5.8</v>
      </c>
      <c r="E5" s="46">
        <v>5.2</v>
      </c>
      <c r="F5" s="46">
        <v>7.4</v>
      </c>
      <c r="G5" s="46">
        <v>7.5</v>
      </c>
      <c r="H5" s="46">
        <v>7.6</v>
      </c>
      <c r="I5" s="46">
        <v>9.8000000000000007</v>
      </c>
      <c r="J5" s="46">
        <v>12.2</v>
      </c>
      <c r="K5" s="46">
        <v>12.1</v>
      </c>
      <c r="L5" s="46">
        <v>12.3</v>
      </c>
      <c r="M5" s="46">
        <v>13.2</v>
      </c>
      <c r="N5" s="40">
        <f t="shared" si="0"/>
        <v>12.45</v>
      </c>
      <c r="O5" s="46">
        <v>16.2</v>
      </c>
      <c r="P5" s="46">
        <v>16.2</v>
      </c>
      <c r="Q5" s="46">
        <v>16.5</v>
      </c>
      <c r="R5" s="46">
        <v>17.2</v>
      </c>
      <c r="S5" s="40">
        <f t="shared" si="1"/>
        <v>16.524999999999999</v>
      </c>
      <c r="T5" s="46">
        <v>17.600000000000001</v>
      </c>
      <c r="U5" s="46">
        <v>16.8</v>
      </c>
      <c r="V5" s="46">
        <v>16.8</v>
      </c>
      <c r="W5" s="46">
        <v>16.899999999999999</v>
      </c>
      <c r="X5" s="44">
        <f t="shared" si="2"/>
        <v>17.024999999999999</v>
      </c>
      <c r="Y5" s="46">
        <v>18</v>
      </c>
      <c r="Z5" s="46">
        <v>14.8</v>
      </c>
      <c r="AA5" s="46">
        <v>14</v>
      </c>
      <c r="AB5" s="46">
        <v>13.3</v>
      </c>
      <c r="AC5" s="44">
        <f t="shared" si="3"/>
        <v>15.024999999999999</v>
      </c>
      <c r="AD5" s="47">
        <v>13.9</v>
      </c>
      <c r="AE5" s="48"/>
      <c r="AF5" s="48"/>
      <c r="AG5" s="48"/>
      <c r="AH5" s="44">
        <f t="shared" si="4"/>
        <v>13.9</v>
      </c>
      <c r="AI5" s="49"/>
      <c r="AN5" s="50">
        <v>17.899999999999999</v>
      </c>
    </row>
    <row r="6" spans="1:40" s="55" customFormat="1" ht="15" hidden="1">
      <c r="A6" s="42" t="s">
        <v>50</v>
      </c>
      <c r="B6" s="51">
        <v>7.3</v>
      </c>
      <c r="C6" s="51">
        <v>6.7</v>
      </c>
      <c r="D6" s="51">
        <v>5.8</v>
      </c>
      <c r="E6" s="51">
        <v>5.7</v>
      </c>
      <c r="F6" s="51">
        <v>7.6</v>
      </c>
      <c r="G6" s="51">
        <v>7</v>
      </c>
      <c r="H6" s="51">
        <v>7.9</v>
      </c>
      <c r="I6" s="51">
        <v>8</v>
      </c>
      <c r="J6" s="51">
        <v>9.8000000000000007</v>
      </c>
      <c r="K6" s="51">
        <v>10.4</v>
      </c>
      <c r="L6" s="51">
        <v>11.8</v>
      </c>
      <c r="M6" s="51">
        <v>12.2</v>
      </c>
      <c r="N6" s="40">
        <f t="shared" si="0"/>
        <v>11.05</v>
      </c>
      <c r="O6" s="51">
        <v>15.4</v>
      </c>
      <c r="P6" s="51">
        <v>14.6</v>
      </c>
      <c r="Q6" s="51">
        <v>16</v>
      </c>
      <c r="R6" s="51">
        <v>14.6</v>
      </c>
      <c r="S6" s="40">
        <f t="shared" si="1"/>
        <v>15.15</v>
      </c>
      <c r="T6" s="51">
        <v>16.100000000000001</v>
      </c>
      <c r="U6" s="51">
        <v>13.9</v>
      </c>
      <c r="V6" s="51">
        <v>15.2</v>
      </c>
      <c r="W6" s="51">
        <v>15.1</v>
      </c>
      <c r="X6" s="44">
        <f t="shared" si="2"/>
        <v>15.075000000000001</v>
      </c>
      <c r="Y6" s="51">
        <v>17.2</v>
      </c>
      <c r="Z6" s="51">
        <v>14.4</v>
      </c>
      <c r="AA6" s="51">
        <v>15.4</v>
      </c>
      <c r="AB6" s="51">
        <v>12</v>
      </c>
      <c r="AC6" s="44">
        <f t="shared" si="3"/>
        <v>14.75</v>
      </c>
      <c r="AD6" s="52">
        <v>14.3</v>
      </c>
      <c r="AE6" s="53"/>
      <c r="AF6" s="53"/>
      <c r="AG6" s="53"/>
      <c r="AH6" s="44">
        <f t="shared" si="4"/>
        <v>14.3</v>
      </c>
      <c r="AI6" s="54"/>
    </row>
    <row r="7" spans="1:40" s="55" customFormat="1" ht="15">
      <c r="A7" s="42" t="s">
        <v>61</v>
      </c>
      <c r="B7" s="56">
        <v>24.9</v>
      </c>
      <c r="C7" s="56">
        <v>18.2</v>
      </c>
      <c r="D7" s="56">
        <v>14</v>
      </c>
      <c r="E7" s="56">
        <v>14.9</v>
      </c>
      <c r="F7" s="56">
        <v>19.3</v>
      </c>
      <c r="G7" s="56">
        <v>20.8</v>
      </c>
      <c r="H7" s="56">
        <v>23.5</v>
      </c>
      <c r="I7" s="56">
        <v>26</v>
      </c>
      <c r="J7" s="56">
        <v>25.3</v>
      </c>
      <c r="K7" s="56">
        <v>26.6</v>
      </c>
      <c r="L7" s="56">
        <v>27.6</v>
      </c>
      <c r="M7" s="56">
        <v>32.1</v>
      </c>
      <c r="N7" s="44">
        <f t="shared" si="0"/>
        <v>27.9</v>
      </c>
      <c r="O7" s="56">
        <v>36</v>
      </c>
      <c r="P7" s="56">
        <v>40.200000000000003</v>
      </c>
      <c r="Q7" s="56">
        <v>39.799999999999997</v>
      </c>
      <c r="R7" s="56">
        <v>40</v>
      </c>
      <c r="S7" s="44">
        <f t="shared" si="1"/>
        <v>39</v>
      </c>
      <c r="T7" s="56">
        <v>37.799999999999997</v>
      </c>
      <c r="U7" s="56">
        <v>37.5</v>
      </c>
      <c r="V7" s="56">
        <v>34.799999999999997</v>
      </c>
      <c r="W7" s="56">
        <v>34</v>
      </c>
      <c r="X7" s="44">
        <f t="shared" si="2"/>
        <v>36.024999999999999</v>
      </c>
      <c r="Y7" s="56">
        <v>35.299999999999997</v>
      </c>
      <c r="Z7" s="56">
        <v>32.5</v>
      </c>
      <c r="AA7" s="56">
        <v>31.9</v>
      </c>
      <c r="AB7" s="56">
        <v>30.3</v>
      </c>
      <c r="AC7" s="44">
        <f t="shared" si="3"/>
        <v>32.5</v>
      </c>
      <c r="AD7" s="57">
        <v>29.3</v>
      </c>
      <c r="AE7" s="58">
        <v>28</v>
      </c>
      <c r="AF7" s="59">
        <v>29.9</v>
      </c>
      <c r="AG7" s="57">
        <v>29.8</v>
      </c>
      <c r="AH7" s="57">
        <v>29.8</v>
      </c>
      <c r="AI7" s="57">
        <v>26.7</v>
      </c>
      <c r="AJ7" s="61">
        <v>25.3</v>
      </c>
      <c r="AK7" s="61">
        <v>23.9</v>
      </c>
      <c r="AL7" s="45">
        <v>22.9</v>
      </c>
      <c r="AM7" s="61">
        <v>25.3</v>
      </c>
      <c r="AN7" s="61">
        <v>17.899999999999999</v>
      </c>
    </row>
    <row r="8" spans="1:40" s="37" customFormat="1" ht="15">
      <c r="A8" s="32" t="s">
        <v>103</v>
      </c>
      <c r="B8" s="60"/>
      <c r="C8" s="60"/>
      <c r="D8" s="60"/>
      <c r="E8" s="60"/>
      <c r="F8" s="35"/>
      <c r="G8" s="35"/>
      <c r="H8" s="35"/>
      <c r="I8" s="35"/>
      <c r="J8" s="35"/>
      <c r="K8" s="35"/>
      <c r="L8" s="35"/>
      <c r="M8" s="35"/>
      <c r="N8" s="40"/>
      <c r="O8" s="35"/>
      <c r="P8" s="35"/>
      <c r="Q8" s="35"/>
      <c r="R8" s="35"/>
      <c r="S8" s="40"/>
      <c r="T8" s="35"/>
      <c r="U8" s="35"/>
      <c r="V8" s="35"/>
      <c r="W8" s="35"/>
      <c r="X8" s="40"/>
      <c r="Y8" s="35"/>
      <c r="Z8" s="35"/>
      <c r="AA8" s="35"/>
      <c r="AB8" s="35"/>
      <c r="AC8" s="40"/>
      <c r="AD8" s="35"/>
      <c r="AE8" s="35"/>
      <c r="AF8" s="35"/>
      <c r="AG8" s="35"/>
      <c r="AH8" s="44"/>
    </row>
    <row r="9" spans="1:40" s="63" customFormat="1">
      <c r="A9" s="61" t="s">
        <v>45</v>
      </c>
      <c r="B9" s="57">
        <v>22459</v>
      </c>
      <c r="C9" s="57">
        <v>18989</v>
      </c>
      <c r="D9" s="57">
        <v>17396</v>
      </c>
      <c r="E9" s="57">
        <v>15738</v>
      </c>
      <c r="F9" s="57">
        <v>23585</v>
      </c>
      <c r="G9" s="57">
        <v>22338</v>
      </c>
      <c r="H9" s="57">
        <v>23900</v>
      </c>
      <c r="I9" s="57">
        <v>27861</v>
      </c>
      <c r="J9" s="57">
        <v>35756</v>
      </c>
      <c r="K9" s="57">
        <v>35782</v>
      </c>
      <c r="L9" s="57">
        <v>39679</v>
      </c>
      <c r="M9" s="57">
        <v>41429</v>
      </c>
      <c r="N9" s="40">
        <f t="shared" si="0"/>
        <v>38161.5</v>
      </c>
      <c r="O9" s="57">
        <v>52206</v>
      </c>
      <c r="P9" s="57">
        <v>52852</v>
      </c>
      <c r="Q9" s="57">
        <v>56529</v>
      </c>
      <c r="R9" s="57">
        <v>55254</v>
      </c>
      <c r="S9" s="40">
        <f t="shared" si="1"/>
        <v>54210.25</v>
      </c>
      <c r="T9" s="57">
        <v>58732</v>
      </c>
      <c r="U9" s="57">
        <v>56336</v>
      </c>
      <c r="V9" s="57">
        <v>59154</v>
      </c>
      <c r="W9" s="57">
        <v>58467</v>
      </c>
      <c r="X9" s="40">
        <f t="shared" si="2"/>
        <v>58172.25</v>
      </c>
      <c r="Y9" s="57">
        <v>61291</v>
      </c>
      <c r="Z9" s="57">
        <v>50531</v>
      </c>
      <c r="AA9" s="57">
        <v>51017</v>
      </c>
      <c r="AB9" s="57">
        <v>43875</v>
      </c>
      <c r="AC9" s="40">
        <f t="shared" si="3"/>
        <v>51678.5</v>
      </c>
      <c r="AD9" s="57">
        <v>45013</v>
      </c>
      <c r="AE9" s="62">
        <v>41947</v>
      </c>
      <c r="AF9" s="57">
        <v>46506</v>
      </c>
      <c r="AG9" s="57">
        <v>44793</v>
      </c>
      <c r="AH9" s="40">
        <f t="shared" si="4"/>
        <v>44564.75</v>
      </c>
      <c r="AI9" s="61">
        <v>45288</v>
      </c>
      <c r="AJ9" s="61">
        <v>37555</v>
      </c>
      <c r="AK9" s="61">
        <v>35071</v>
      </c>
      <c r="AL9" s="61">
        <f>[1]Γ!$AH$8</f>
        <v>34952</v>
      </c>
      <c r="AM9" s="61">
        <v>36508</v>
      </c>
      <c r="AN9" s="285">
        <v>26093</v>
      </c>
    </row>
    <row r="10" spans="1:40" s="63" customFormat="1" ht="15">
      <c r="A10" s="61" t="s">
        <v>129</v>
      </c>
      <c r="B10" s="57"/>
      <c r="C10" s="57"/>
      <c r="D10" s="57"/>
      <c r="E10" s="57"/>
      <c r="F10" s="57"/>
      <c r="G10" s="57"/>
      <c r="H10" s="57"/>
      <c r="I10" s="57"/>
      <c r="J10" s="57"/>
      <c r="K10" s="58">
        <f t="shared" ref="K10:AG10" si="5">(K9/J9)*100-100</f>
        <v>7.2715068799638516E-2</v>
      </c>
      <c r="L10" s="58">
        <f t="shared" si="5"/>
        <v>10.890950757364038</v>
      </c>
      <c r="M10" s="58">
        <f t="shared" si="5"/>
        <v>4.4103934070919024</v>
      </c>
      <c r="N10" s="44">
        <f t="shared" si="0"/>
        <v>5.1246864110851931</v>
      </c>
      <c r="O10" s="58">
        <f>(O9/M9)*100-100</f>
        <v>26.013179174008542</v>
      </c>
      <c r="P10" s="58">
        <f t="shared" si="5"/>
        <v>1.2374056621844147</v>
      </c>
      <c r="Q10" s="58">
        <f t="shared" si="5"/>
        <v>6.9571633996821305</v>
      </c>
      <c r="R10" s="58">
        <f t="shared" si="5"/>
        <v>-2.2554794884041769</v>
      </c>
      <c r="S10" s="44">
        <f t="shared" si="1"/>
        <v>7.9880671868677275</v>
      </c>
      <c r="T10" s="58">
        <f>(T9/R9)*100-100</f>
        <v>6.2945669091830467</v>
      </c>
      <c r="U10" s="58">
        <f t="shared" si="5"/>
        <v>-4.079547776339993</v>
      </c>
      <c r="V10" s="58">
        <f t="shared" si="5"/>
        <v>5.0021300766827608</v>
      </c>
      <c r="W10" s="58">
        <f t="shared" si="5"/>
        <v>-1.1613753930418795</v>
      </c>
      <c r="X10" s="44">
        <f t="shared" si="2"/>
        <v>1.5139434541209837</v>
      </c>
      <c r="Y10" s="58">
        <f>(Y9/W9)*100-100</f>
        <v>4.8300750850907406</v>
      </c>
      <c r="Z10" s="58">
        <f t="shared" si="5"/>
        <v>-17.555595438155677</v>
      </c>
      <c r="AA10" s="58">
        <f t="shared" si="5"/>
        <v>0.96178583443827392</v>
      </c>
      <c r="AB10" s="58">
        <f t="shared" si="5"/>
        <v>-13.999255150244039</v>
      </c>
      <c r="AC10" s="44">
        <f t="shared" si="3"/>
        <v>-6.4407474172176755</v>
      </c>
      <c r="AD10" s="58">
        <f>(AD9/AB9)*100-100</f>
        <v>2.593732193732194</v>
      </c>
      <c r="AE10" s="58">
        <f t="shared" si="5"/>
        <v>-6.8113656054917442</v>
      </c>
      <c r="AF10" s="58">
        <f t="shared" si="5"/>
        <v>10.868476887500904</v>
      </c>
      <c r="AG10" s="58">
        <f t="shared" si="5"/>
        <v>-3.6833956908785979</v>
      </c>
      <c r="AH10" s="181">
        <f t="shared" ref="AH10" si="6">(AH9/AG9)*100-100</f>
        <v>-0.50956622686581454</v>
      </c>
      <c r="AI10" s="58" t="s">
        <v>222</v>
      </c>
      <c r="AJ10" s="58">
        <v>-17.100000000000001</v>
      </c>
      <c r="AK10" s="61">
        <v>-6.6</v>
      </c>
      <c r="AL10" s="61">
        <v>-0.3</v>
      </c>
      <c r="AM10" s="61">
        <v>1.4</v>
      </c>
      <c r="AN10" s="61">
        <v>-28.5</v>
      </c>
    </row>
    <row r="11" spans="1:40" s="63" customFormat="1" ht="15">
      <c r="A11" s="61" t="s">
        <v>46</v>
      </c>
      <c r="B11" s="57">
        <v>5668</v>
      </c>
      <c r="C11" s="57">
        <v>5932</v>
      </c>
      <c r="D11" s="57">
        <v>4602</v>
      </c>
      <c r="E11" s="57">
        <v>5103</v>
      </c>
      <c r="F11" s="57">
        <v>7297</v>
      </c>
      <c r="G11" s="57">
        <v>7101</v>
      </c>
      <c r="H11" s="57">
        <v>7627</v>
      </c>
      <c r="I11" s="57">
        <v>8761</v>
      </c>
      <c r="J11" s="57">
        <v>9617</v>
      </c>
      <c r="K11" s="57">
        <v>11010</v>
      </c>
      <c r="L11" s="57">
        <v>9787</v>
      </c>
      <c r="M11" s="57">
        <v>11008</v>
      </c>
      <c r="N11" s="40">
        <f t="shared" si="0"/>
        <v>10355.5</v>
      </c>
      <c r="O11" s="57">
        <v>12906</v>
      </c>
      <c r="P11" s="57">
        <v>10374</v>
      </c>
      <c r="Q11" s="57">
        <v>10601</v>
      </c>
      <c r="R11" s="57">
        <v>10372</v>
      </c>
      <c r="S11" s="40">
        <f t="shared" si="1"/>
        <v>11063.25</v>
      </c>
      <c r="T11" s="57">
        <v>10489</v>
      </c>
      <c r="U11" s="57">
        <v>7226</v>
      </c>
      <c r="V11" s="57">
        <v>7372</v>
      </c>
      <c r="W11" s="57">
        <v>8563</v>
      </c>
      <c r="X11" s="40">
        <f t="shared" si="2"/>
        <v>8412.5</v>
      </c>
      <c r="Y11" s="57">
        <v>10825</v>
      </c>
      <c r="Z11" s="57">
        <v>8397</v>
      </c>
      <c r="AA11" s="57">
        <v>8111</v>
      </c>
      <c r="AB11" s="57">
        <v>6745</v>
      </c>
      <c r="AC11" s="40">
        <f t="shared" si="3"/>
        <v>8519.5</v>
      </c>
      <c r="AD11" s="57">
        <v>8822</v>
      </c>
      <c r="AE11" s="64">
        <v>6181</v>
      </c>
      <c r="AF11" s="57">
        <v>6213</v>
      </c>
      <c r="AG11" s="57">
        <v>7883</v>
      </c>
      <c r="AH11" s="44">
        <f t="shared" si="4"/>
        <v>7274.75</v>
      </c>
      <c r="AI11" s="61">
        <v>8447</v>
      </c>
      <c r="AJ11" s="61">
        <v>4934</v>
      </c>
      <c r="AK11" s="61">
        <f>[1]Γ!AG9</f>
        <v>4274</v>
      </c>
      <c r="AL11" s="61">
        <f>[1]Γ!AH9</f>
        <v>4834</v>
      </c>
      <c r="AM11" s="61">
        <v>5714</v>
      </c>
      <c r="AN11" s="61">
        <v>4186</v>
      </c>
    </row>
    <row r="12" spans="1:40" s="63" customFormat="1" ht="15">
      <c r="A12" s="61" t="s">
        <v>129</v>
      </c>
      <c r="B12" s="57"/>
      <c r="C12" s="57"/>
      <c r="D12" s="57"/>
      <c r="E12" s="57"/>
      <c r="F12" s="57"/>
      <c r="G12" s="57"/>
      <c r="H12" s="57"/>
      <c r="I12" s="57"/>
      <c r="J12" s="57"/>
      <c r="K12" s="57"/>
      <c r="L12" s="57"/>
      <c r="M12" s="57"/>
      <c r="N12" s="40"/>
      <c r="O12" s="58">
        <f>(O11/M11)*100-100</f>
        <v>17.242005813953497</v>
      </c>
      <c r="P12" s="58">
        <f t="shared" ref="P12:AG12" si="7">(P11/O11)*100-100</f>
        <v>-19.618781961878199</v>
      </c>
      <c r="Q12" s="58">
        <f t="shared" si="7"/>
        <v>2.1881627144785085</v>
      </c>
      <c r="R12" s="58">
        <f t="shared" si="7"/>
        <v>-2.1601735685312775</v>
      </c>
      <c r="S12" s="44">
        <f t="shared" si="1"/>
        <v>-0.58719675049436759</v>
      </c>
      <c r="T12" s="58">
        <f>(T11/R11)*100-100</f>
        <v>1.1280370227535741</v>
      </c>
      <c r="U12" s="58">
        <f t="shared" si="7"/>
        <v>-31.108780627323867</v>
      </c>
      <c r="V12" s="58">
        <f t="shared" si="7"/>
        <v>2.020481594243023</v>
      </c>
      <c r="W12" s="58">
        <f t="shared" si="7"/>
        <v>16.155724362452517</v>
      </c>
      <c r="X12" s="44">
        <f t="shared" si="2"/>
        <v>-2.9511344119686882</v>
      </c>
      <c r="Y12" s="58">
        <f>(Y11/W11)*100-100</f>
        <v>26.415975709447622</v>
      </c>
      <c r="Z12" s="58">
        <f t="shared" si="7"/>
        <v>-22.429561200923786</v>
      </c>
      <c r="AA12" s="58">
        <f t="shared" si="7"/>
        <v>-3.4059783255924714</v>
      </c>
      <c r="AB12" s="58">
        <f t="shared" si="7"/>
        <v>-16.841326593514978</v>
      </c>
      <c r="AC12" s="44">
        <f t="shared" si="3"/>
        <v>-4.0652226026459033</v>
      </c>
      <c r="AD12" s="58">
        <f>(AD11/AB11)*100-100</f>
        <v>30.793180133432173</v>
      </c>
      <c r="AE12" s="58">
        <f t="shared" si="7"/>
        <v>-29.936522330537301</v>
      </c>
      <c r="AF12" s="58">
        <f t="shared" si="7"/>
        <v>0.51771558000324092</v>
      </c>
      <c r="AG12" s="58">
        <f t="shared" si="7"/>
        <v>26.879124416545963</v>
      </c>
      <c r="AH12" s="58">
        <f t="shared" ref="AH12" si="8">(AH11/AG11)*100-100</f>
        <v>-7.7159710770011429</v>
      </c>
      <c r="AI12" s="58">
        <v>-4.3</v>
      </c>
      <c r="AJ12" s="61">
        <v>-41.6</v>
      </c>
      <c r="AK12" s="61">
        <v>-13.4</v>
      </c>
      <c r="AL12" s="61">
        <v>13.1</v>
      </c>
      <c r="AM12" s="61">
        <v>18.2</v>
      </c>
      <c r="AN12" s="61">
        <v>-26.7</v>
      </c>
    </row>
    <row r="13" spans="1:40" s="63" customFormat="1" ht="15">
      <c r="A13" s="61" t="s">
        <v>47</v>
      </c>
      <c r="B13" s="57">
        <v>2570</v>
      </c>
      <c r="C13" s="57">
        <v>2294</v>
      </c>
      <c r="D13" s="57">
        <v>2539</v>
      </c>
      <c r="E13" s="57">
        <v>2333</v>
      </c>
      <c r="F13" s="57">
        <v>1454</v>
      </c>
      <c r="G13" s="57">
        <v>1926</v>
      </c>
      <c r="H13" s="57">
        <v>1793</v>
      </c>
      <c r="I13" s="57">
        <v>2164</v>
      </c>
      <c r="J13" s="57">
        <v>2850</v>
      </c>
      <c r="K13" s="57">
        <v>2543</v>
      </c>
      <c r="L13" s="57">
        <v>3316</v>
      </c>
      <c r="M13" s="57">
        <v>3281</v>
      </c>
      <c r="N13" s="40">
        <f t="shared" si="0"/>
        <v>2997.5</v>
      </c>
      <c r="O13" s="57">
        <v>4120</v>
      </c>
      <c r="P13" s="57">
        <v>3347</v>
      </c>
      <c r="Q13" s="57">
        <v>3364</v>
      </c>
      <c r="R13" s="57">
        <v>3560</v>
      </c>
      <c r="S13" s="40">
        <f t="shared" si="1"/>
        <v>3597.75</v>
      </c>
      <c r="T13" s="57">
        <v>3431</v>
      </c>
      <c r="U13" s="57">
        <v>2824</v>
      </c>
      <c r="V13" s="57">
        <v>2936</v>
      </c>
      <c r="W13" s="57">
        <v>2656</v>
      </c>
      <c r="X13" s="40">
        <f t="shared" si="2"/>
        <v>2961.75</v>
      </c>
      <c r="Y13" s="57">
        <v>3452</v>
      </c>
      <c r="Z13" s="57">
        <v>2609</v>
      </c>
      <c r="AA13" s="57">
        <v>2259</v>
      </c>
      <c r="AB13" s="57">
        <v>1922</v>
      </c>
      <c r="AC13" s="40">
        <f t="shared" si="3"/>
        <v>2560.5</v>
      </c>
      <c r="AD13" s="57">
        <v>3748</v>
      </c>
      <c r="AE13" s="64">
        <v>2942</v>
      </c>
      <c r="AF13" s="57">
        <v>2854</v>
      </c>
      <c r="AG13" s="57">
        <v>2841</v>
      </c>
      <c r="AH13" s="44">
        <f t="shared" si="4"/>
        <v>3096.25</v>
      </c>
      <c r="AI13" s="61">
        <v>3685</v>
      </c>
      <c r="AJ13" s="61">
        <v>3016</v>
      </c>
      <c r="AK13" s="61">
        <f>[1]Γ!AG10</f>
        <v>3180</v>
      </c>
      <c r="AL13" s="61">
        <f>[1]Γ!AH10</f>
        <v>3327</v>
      </c>
      <c r="AM13" s="61">
        <v>2246</v>
      </c>
      <c r="AN13" s="61">
        <v>1609</v>
      </c>
    </row>
    <row r="14" spans="1:40" s="63" customFormat="1" ht="15">
      <c r="A14" s="61" t="s">
        <v>129</v>
      </c>
      <c r="B14" s="57"/>
      <c r="C14" s="57"/>
      <c r="D14" s="57"/>
      <c r="E14" s="57"/>
      <c r="F14" s="57"/>
      <c r="G14" s="57"/>
      <c r="H14" s="57"/>
      <c r="I14" s="57"/>
      <c r="J14" s="57"/>
      <c r="K14" s="58">
        <f>(K13/J13)*100-100</f>
        <v>-10.771929824561397</v>
      </c>
      <c r="L14" s="58">
        <f t="shared" ref="L14:W14" si="9">(L13/K13)*100-100</f>
        <v>30.397168698387731</v>
      </c>
      <c r="M14" s="58">
        <f t="shared" si="9"/>
        <v>-1.0554885404101384</v>
      </c>
      <c r="N14" s="44">
        <f t="shared" si="0"/>
        <v>6.1899167778053981</v>
      </c>
      <c r="O14" s="58">
        <f>(O13/M13)*100-100</f>
        <v>25.571472112160933</v>
      </c>
      <c r="P14" s="58">
        <f t="shared" si="9"/>
        <v>-18.762135922330089</v>
      </c>
      <c r="Q14" s="58">
        <f t="shared" si="9"/>
        <v>0.5079175380938068</v>
      </c>
      <c r="R14" s="58">
        <f t="shared" si="9"/>
        <v>5.8263971462544646</v>
      </c>
      <c r="S14" s="44">
        <f t="shared" si="1"/>
        <v>3.285912718544779</v>
      </c>
      <c r="T14" s="58">
        <f>(T13/R13)*100-100</f>
        <v>-3.6235955056179847</v>
      </c>
      <c r="U14" s="58">
        <f t="shared" si="9"/>
        <v>-17.691635091809971</v>
      </c>
      <c r="V14" s="58">
        <f t="shared" si="9"/>
        <v>3.9660056657223777</v>
      </c>
      <c r="W14" s="58">
        <f t="shared" si="9"/>
        <v>-9.536784741144416</v>
      </c>
      <c r="X14" s="44">
        <f t="shared" si="2"/>
        <v>-6.7215024182124985</v>
      </c>
      <c r="Y14" s="58">
        <f>(Y13/W13)*100-100</f>
        <v>29.969879518072275</v>
      </c>
      <c r="Z14" s="58">
        <f t="shared" ref="Z14" si="10">(Z13/Y13)*100-100</f>
        <v>-24.420625724217842</v>
      </c>
      <c r="AA14" s="58">
        <f t="shared" ref="AA14" si="11">(AA13/Z13)*100-100</f>
        <v>-13.415101571483319</v>
      </c>
      <c r="AB14" s="58">
        <f t="shared" ref="AB14" si="12">(AB13/AA13)*100-100</f>
        <v>-14.91810535635237</v>
      </c>
      <c r="AC14" s="44">
        <f t="shared" si="3"/>
        <v>-5.6959882834953142</v>
      </c>
      <c r="AD14" s="58">
        <f t="shared" ref="AD14" si="13">(AD13/AB13)*100-100</f>
        <v>95.005202913631649</v>
      </c>
      <c r="AE14" s="58">
        <f t="shared" ref="AE14" si="14">(AE13/AD13)*100-100</f>
        <v>-21.504802561366063</v>
      </c>
      <c r="AF14" s="58">
        <f t="shared" ref="AF14:AG14" si="15">(AF13/AE13)*100-100</f>
        <v>-2.991162474507135</v>
      </c>
      <c r="AG14" s="58">
        <f t="shared" si="15"/>
        <v>-0.45550105115627559</v>
      </c>
      <c r="AH14" s="58">
        <f t="shared" ref="AH14" si="16">(AH13/AG13)*100-100</f>
        <v>8.9845124956001428</v>
      </c>
      <c r="AI14" s="58">
        <v>-1.7</v>
      </c>
      <c r="AJ14" s="61">
        <v>-18.2</v>
      </c>
      <c r="AK14" s="61">
        <v>5.4</v>
      </c>
      <c r="AL14" s="262">
        <f>[1]Γ!$AH$16</f>
        <v>4.6226415094339615</v>
      </c>
      <c r="AM14" s="61">
        <v>-32.4</v>
      </c>
      <c r="AN14" s="61">
        <v>-28.3</v>
      </c>
    </row>
    <row r="15" spans="1:40" s="37" customFormat="1" ht="15">
      <c r="A15" s="65" t="s">
        <v>51</v>
      </c>
      <c r="B15" s="66"/>
      <c r="C15" s="66"/>
      <c r="D15" s="66"/>
      <c r="E15" s="66"/>
      <c r="F15" s="66"/>
      <c r="G15" s="66"/>
      <c r="H15" s="66"/>
      <c r="I15" s="66"/>
      <c r="J15" s="66"/>
      <c r="K15" s="66"/>
      <c r="L15" s="66"/>
      <c r="M15" s="66"/>
      <c r="N15" s="40"/>
      <c r="O15" s="66"/>
      <c r="P15" s="66"/>
      <c r="Q15" s="66"/>
      <c r="R15" s="66"/>
      <c r="S15" s="40"/>
      <c r="T15" s="66"/>
      <c r="U15" s="66"/>
      <c r="V15" s="66"/>
      <c r="W15" s="66"/>
      <c r="X15" s="40"/>
      <c r="Y15" s="66"/>
      <c r="Z15" s="66"/>
      <c r="AA15" s="66"/>
      <c r="AB15" s="66"/>
      <c r="AC15" s="40"/>
      <c r="AD15" s="66"/>
      <c r="AE15" s="66"/>
      <c r="AF15" s="66"/>
      <c r="AG15" s="35"/>
      <c r="AH15" s="44"/>
      <c r="AM15" s="61"/>
    </row>
    <row r="16" spans="1:40" s="37" customFormat="1" ht="15">
      <c r="A16" s="61" t="s">
        <v>52</v>
      </c>
      <c r="B16" s="57">
        <v>18928</v>
      </c>
      <c r="C16" s="57">
        <v>15320</v>
      </c>
      <c r="D16" s="57">
        <v>13355</v>
      </c>
      <c r="E16" s="57">
        <v>13068</v>
      </c>
      <c r="F16" s="57">
        <v>22713</v>
      </c>
      <c r="G16" s="57">
        <v>17685</v>
      </c>
      <c r="H16" s="57">
        <v>16372</v>
      </c>
      <c r="I16" s="57">
        <v>20843</v>
      </c>
      <c r="J16" s="57">
        <v>25633</v>
      </c>
      <c r="K16" s="57">
        <v>22312</v>
      </c>
      <c r="L16" s="57">
        <v>23595</v>
      </c>
      <c r="M16" s="57">
        <v>25448</v>
      </c>
      <c r="N16" s="40">
        <f t="shared" si="0"/>
        <v>24247</v>
      </c>
      <c r="O16" s="57">
        <v>30704</v>
      </c>
      <c r="P16" s="57">
        <v>26390</v>
      </c>
      <c r="Q16" s="57">
        <v>27986</v>
      </c>
      <c r="R16" s="57">
        <v>25147</v>
      </c>
      <c r="S16" s="40">
        <f t="shared" si="1"/>
        <v>27556.75</v>
      </c>
      <c r="T16" s="57">
        <v>25104</v>
      </c>
      <c r="U16" s="57">
        <v>19478</v>
      </c>
      <c r="V16" s="57">
        <v>24801</v>
      </c>
      <c r="W16" s="57">
        <v>25641</v>
      </c>
      <c r="X16" s="40">
        <f t="shared" si="2"/>
        <v>23756</v>
      </c>
      <c r="Y16" s="57">
        <v>30604</v>
      </c>
      <c r="Z16" s="57">
        <v>20778</v>
      </c>
      <c r="AA16" s="57">
        <v>22832</v>
      </c>
      <c r="AB16" s="57">
        <v>17144</v>
      </c>
      <c r="AC16" s="40">
        <f t="shared" si="3"/>
        <v>22839.5</v>
      </c>
      <c r="AD16" s="57">
        <v>23609</v>
      </c>
      <c r="AE16" s="57">
        <v>17780</v>
      </c>
      <c r="AF16" s="57">
        <v>22728</v>
      </c>
      <c r="AG16" s="57">
        <v>22001</v>
      </c>
      <c r="AH16" s="40">
        <f t="shared" si="4"/>
        <v>21529.5</v>
      </c>
      <c r="AI16" s="61">
        <v>27988</v>
      </c>
      <c r="AJ16" s="61">
        <v>16071</v>
      </c>
      <c r="AK16" s="37">
        <v>17501</v>
      </c>
      <c r="AL16" s="264">
        <f>[1]Γ!AH19</f>
        <v>23039</v>
      </c>
      <c r="AM16" s="61">
        <v>26288</v>
      </c>
      <c r="AN16" s="61">
        <v>14273</v>
      </c>
    </row>
    <row r="17" spans="1:40" s="63" customFormat="1">
      <c r="A17" s="61" t="s">
        <v>54</v>
      </c>
      <c r="B17" s="57">
        <v>6587</v>
      </c>
      <c r="C17" s="57">
        <v>6924</v>
      </c>
      <c r="D17" s="57">
        <v>5782</v>
      </c>
      <c r="E17" s="66"/>
      <c r="F17" s="57">
        <v>4062</v>
      </c>
      <c r="G17" s="57">
        <v>8388</v>
      </c>
      <c r="H17" s="57">
        <v>9090</v>
      </c>
      <c r="I17" s="57">
        <v>8411</v>
      </c>
      <c r="J17" s="57">
        <v>10773</v>
      </c>
      <c r="K17" s="57">
        <v>12989</v>
      </c>
      <c r="L17" s="57">
        <v>12216</v>
      </c>
      <c r="M17" s="57">
        <v>11122</v>
      </c>
      <c r="N17" s="40">
        <f>AVERAGE(J17:M17)</f>
        <v>11775</v>
      </c>
      <c r="O17" s="57">
        <v>14497</v>
      </c>
      <c r="P17" s="57">
        <v>15867</v>
      </c>
      <c r="Q17" s="57">
        <v>14782</v>
      </c>
      <c r="R17" s="57">
        <v>14734</v>
      </c>
      <c r="S17" s="40">
        <f>AVERAGE(O17:R17)</f>
        <v>14970</v>
      </c>
      <c r="T17" s="57">
        <v>15387</v>
      </c>
      <c r="U17" s="57">
        <v>13641</v>
      </c>
      <c r="V17" s="57">
        <v>10966</v>
      </c>
      <c r="W17" s="57">
        <v>10489</v>
      </c>
      <c r="X17" s="40">
        <f>AVERAGE(T17:W17)</f>
        <v>12620.75</v>
      </c>
      <c r="Y17" s="57">
        <v>12224</v>
      </c>
      <c r="Z17" s="57">
        <v>11936</v>
      </c>
      <c r="AA17" s="57">
        <v>10948</v>
      </c>
      <c r="AB17" s="57">
        <v>10026</v>
      </c>
      <c r="AC17" s="40">
        <f>AVERAGE(Y17:AB17)</f>
        <v>11283.5</v>
      </c>
      <c r="AD17" s="57">
        <v>10263</v>
      </c>
      <c r="AE17" s="57">
        <v>9528</v>
      </c>
      <c r="AF17" s="57">
        <v>8022</v>
      </c>
      <c r="AG17" s="57">
        <v>8864</v>
      </c>
      <c r="AH17" s="40">
        <f>AVERAGE(AD17:AG17)</f>
        <v>9169.25</v>
      </c>
      <c r="AI17" s="61">
        <v>7020</v>
      </c>
      <c r="AJ17" s="61">
        <v>8105</v>
      </c>
      <c r="AK17" s="119">
        <v>6599</v>
      </c>
      <c r="AL17" s="265">
        <f>[1]Γ!AH20</f>
        <v>5544</v>
      </c>
      <c r="AM17" s="61">
        <v>6327</v>
      </c>
      <c r="AN17" s="61">
        <v>6860</v>
      </c>
    </row>
    <row r="18" spans="1:40" s="63" customFormat="1">
      <c r="A18" s="61" t="s">
        <v>53</v>
      </c>
      <c r="B18" s="67">
        <v>5183</v>
      </c>
      <c r="C18" s="67">
        <v>4972</v>
      </c>
      <c r="D18" s="67">
        <v>5399</v>
      </c>
      <c r="E18" s="67">
        <v>5955</v>
      </c>
      <c r="F18" s="67">
        <v>5562</v>
      </c>
      <c r="G18" s="67">
        <v>5293</v>
      </c>
      <c r="H18" s="67">
        <v>7856</v>
      </c>
      <c r="I18" s="67">
        <v>9531</v>
      </c>
      <c r="J18" s="68">
        <v>11817</v>
      </c>
      <c r="K18" s="68">
        <v>14033</v>
      </c>
      <c r="L18" s="68">
        <v>16971</v>
      </c>
      <c r="M18" s="68">
        <v>19150</v>
      </c>
      <c r="N18" s="40">
        <f>AVERAGE(J18:M18)</f>
        <v>15492.75</v>
      </c>
      <c r="O18" s="68">
        <v>24030</v>
      </c>
      <c r="P18" s="68">
        <v>24314</v>
      </c>
      <c r="Q18" s="68">
        <v>27725</v>
      </c>
      <c r="R18" s="68">
        <v>29306</v>
      </c>
      <c r="S18" s="40">
        <f>AVERAGE(O18:R18)</f>
        <v>26343.75</v>
      </c>
      <c r="T18" s="68">
        <v>32160</v>
      </c>
      <c r="U18" s="68">
        <v>33267</v>
      </c>
      <c r="V18" s="68">
        <v>33694</v>
      </c>
      <c r="W18" s="68">
        <v>33557</v>
      </c>
      <c r="X18" s="40">
        <f>AVERAGE(T18:W18)</f>
        <v>33169.5</v>
      </c>
      <c r="Y18" s="68">
        <v>-2.4</v>
      </c>
      <c r="Z18" s="68">
        <v>28823</v>
      </c>
      <c r="AA18" s="68">
        <v>27608</v>
      </c>
      <c r="AB18" s="68">
        <v>25372</v>
      </c>
      <c r="AC18" s="40">
        <f>AVERAGE(Y18:AB18)</f>
        <v>20450.150000000001</v>
      </c>
      <c r="AD18" s="69">
        <v>23711</v>
      </c>
      <c r="AE18" s="57">
        <v>23761</v>
      </c>
      <c r="AF18" s="57">
        <v>24823</v>
      </c>
      <c r="AG18" s="57">
        <v>24652</v>
      </c>
      <c r="AH18" s="40">
        <f>AVERAGE(AD18:AG18)</f>
        <v>24236.75</v>
      </c>
      <c r="AI18" s="61">
        <v>22411</v>
      </c>
      <c r="AJ18" s="61">
        <v>20789</v>
      </c>
      <c r="AK18" s="119">
        <v>18425</v>
      </c>
      <c r="AL18" s="263">
        <f>[1]Γ!AH21</f>
        <v>14530</v>
      </c>
      <c r="AM18" s="61">
        <v>13852</v>
      </c>
      <c r="AN18" s="61">
        <v>10756</v>
      </c>
    </row>
    <row r="19" spans="1:40" s="202" customFormat="1" ht="15">
      <c r="A19" s="203"/>
      <c r="B19" s="204"/>
      <c r="C19" s="204"/>
      <c r="D19" s="204"/>
      <c r="E19" s="205"/>
      <c r="F19" s="204"/>
      <c r="G19" s="204"/>
      <c r="H19" s="204"/>
      <c r="I19" s="204"/>
      <c r="J19" s="204"/>
      <c r="K19" s="204"/>
      <c r="L19" s="204"/>
      <c r="M19" s="204"/>
      <c r="N19" s="198"/>
      <c r="O19" s="204"/>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276"/>
    </row>
    <row r="20" spans="1:40" s="119" customFormat="1" ht="15">
      <c r="A20" s="61" t="s">
        <v>62</v>
      </c>
      <c r="B20" s="234">
        <v>1.2</v>
      </c>
      <c r="C20" s="234">
        <v>1.2</v>
      </c>
      <c r="D20" s="58">
        <v>1.3</v>
      </c>
      <c r="E20" s="58">
        <v>1.4</v>
      </c>
      <c r="F20" s="58">
        <v>1.3</v>
      </c>
      <c r="G20" s="58">
        <v>1.2</v>
      </c>
      <c r="H20" s="58">
        <v>1.6</v>
      </c>
      <c r="I20" s="58">
        <v>2.2000000000000002</v>
      </c>
      <c r="J20" s="58">
        <v>2.7</v>
      </c>
      <c r="K20" s="58">
        <v>3.2</v>
      </c>
      <c r="L20" s="58">
        <v>3.8</v>
      </c>
      <c r="M20" s="58">
        <v>4.3</v>
      </c>
      <c r="N20" s="181">
        <f>AVERAGE(J20:M20)</f>
        <v>3.5</v>
      </c>
      <c r="O20" s="58">
        <v>5.5</v>
      </c>
      <c r="P20" s="58">
        <v>5.6</v>
      </c>
      <c r="Q20" s="58">
        <v>6.3</v>
      </c>
      <c r="R20" s="58">
        <v>6.7</v>
      </c>
      <c r="S20" s="181">
        <f>AVERAGE(O20:R20)</f>
        <v>6.0249999999999995</v>
      </c>
      <c r="T20" s="58">
        <v>7.4</v>
      </c>
      <c r="U20" s="58">
        <v>7.7</v>
      </c>
      <c r="V20" s="58">
        <v>7.7</v>
      </c>
      <c r="W20" s="58">
        <v>7.7</v>
      </c>
      <c r="X20" s="181">
        <f>AVERAGE(T20:W20)</f>
        <v>7.625</v>
      </c>
      <c r="Y20" s="58">
        <v>7.6</v>
      </c>
      <c r="Z20" s="58">
        <v>6.8</v>
      </c>
      <c r="AA20" s="58">
        <v>6.6</v>
      </c>
      <c r="AB20" s="58">
        <v>6.1</v>
      </c>
      <c r="AC20" s="181">
        <f>AVERAGE(Y20:AB20)</f>
        <v>6.7750000000000004</v>
      </c>
      <c r="AD20" s="58">
        <v>5.8</v>
      </c>
      <c r="AE20" s="58">
        <v>5.6</v>
      </c>
      <c r="AF20" s="57">
        <v>5.8</v>
      </c>
      <c r="AG20" s="57">
        <v>5.7</v>
      </c>
      <c r="AH20" s="181">
        <f>AVERAGE(AD20:AG20)</f>
        <v>5.7249999999999996</v>
      </c>
      <c r="AI20" s="58">
        <v>5.3</v>
      </c>
      <c r="AJ20" s="61">
        <v>4.9000000000000004</v>
      </c>
      <c r="AK20" s="61">
        <v>4.3</v>
      </c>
      <c r="AL20" s="61">
        <v>3.4</v>
      </c>
      <c r="AM20" s="61">
        <v>3.2</v>
      </c>
      <c r="AN20" s="61">
        <v>2.5</v>
      </c>
    </row>
    <row r="21" spans="1:40" s="37" customFormat="1" ht="15" hidden="1">
      <c r="A21" s="70" t="s">
        <v>8</v>
      </c>
      <c r="B21" s="67">
        <v>2473</v>
      </c>
      <c r="C21" s="67">
        <v>2343</v>
      </c>
      <c r="D21" s="67">
        <v>2868</v>
      </c>
      <c r="E21" s="67">
        <v>3732</v>
      </c>
      <c r="F21" s="67">
        <v>3095</v>
      </c>
      <c r="G21" s="67">
        <v>2230</v>
      </c>
      <c r="H21" s="67">
        <v>4354</v>
      </c>
      <c r="I21" s="67">
        <v>6022</v>
      </c>
      <c r="J21" s="67">
        <v>7389</v>
      </c>
      <c r="K21" s="67">
        <v>8500</v>
      </c>
      <c r="L21" s="67">
        <v>9746</v>
      </c>
      <c r="M21" s="67">
        <v>10443</v>
      </c>
      <c r="N21" s="40">
        <f t="shared" si="0"/>
        <v>9019.5</v>
      </c>
      <c r="O21" s="67">
        <v>13704</v>
      </c>
      <c r="P21" s="67">
        <v>14092</v>
      </c>
      <c r="Q21" s="67">
        <v>14872</v>
      </c>
      <c r="R21" s="67">
        <v>16209</v>
      </c>
      <c r="S21" s="40">
        <f t="shared" si="1"/>
        <v>14719.25</v>
      </c>
      <c r="T21" s="67">
        <v>18351</v>
      </c>
      <c r="U21" s="67">
        <v>18301</v>
      </c>
      <c r="V21" s="67">
        <v>18759</v>
      </c>
      <c r="W21" s="67">
        <v>18510</v>
      </c>
      <c r="X21" s="40">
        <f t="shared" si="2"/>
        <v>18480.25</v>
      </c>
      <c r="Y21" s="67">
        <v>14173</v>
      </c>
      <c r="Z21" s="67">
        <v>12911</v>
      </c>
      <c r="AA21" s="67">
        <v>13281</v>
      </c>
      <c r="AB21" s="67">
        <v>10251</v>
      </c>
      <c r="AC21" s="40">
        <f t="shared" si="3"/>
        <v>12654</v>
      </c>
      <c r="AD21" s="67">
        <v>10754</v>
      </c>
      <c r="AE21" s="66"/>
      <c r="AF21" s="66"/>
      <c r="AG21" s="57"/>
      <c r="AH21" s="44">
        <f t="shared" si="4"/>
        <v>10754</v>
      </c>
      <c r="AI21" s="61"/>
      <c r="AJ21" s="61"/>
    </row>
    <row r="22" spans="1:40" s="45" customFormat="1" ht="15" hidden="1">
      <c r="A22" s="70" t="s">
        <v>9</v>
      </c>
      <c r="B22" s="67">
        <v>2710</v>
      </c>
      <c r="C22" s="67">
        <v>2629</v>
      </c>
      <c r="D22" s="67">
        <v>2531</v>
      </c>
      <c r="E22" s="67">
        <v>2223</v>
      </c>
      <c r="F22" s="67">
        <v>2467</v>
      </c>
      <c r="G22" s="67">
        <v>3063</v>
      </c>
      <c r="H22" s="67">
        <v>3502</v>
      </c>
      <c r="I22" s="67">
        <v>3509</v>
      </c>
      <c r="J22" s="67">
        <v>4428</v>
      </c>
      <c r="K22" s="67">
        <v>5533</v>
      </c>
      <c r="L22" s="67">
        <v>7225</v>
      </c>
      <c r="M22" s="67">
        <v>8707</v>
      </c>
      <c r="N22" s="40">
        <f t="shared" si="0"/>
        <v>6473.25</v>
      </c>
      <c r="O22" s="67">
        <v>10326</v>
      </c>
      <c r="P22" s="67">
        <v>10222</v>
      </c>
      <c r="Q22" s="67">
        <v>12853</v>
      </c>
      <c r="R22" s="67">
        <v>13097</v>
      </c>
      <c r="S22" s="40">
        <f t="shared" si="1"/>
        <v>11624.5</v>
      </c>
      <c r="T22" s="67">
        <v>13809</v>
      </c>
      <c r="U22" s="67">
        <v>14966</v>
      </c>
      <c r="V22" s="67">
        <v>14935</v>
      </c>
      <c r="W22" s="67">
        <v>15047</v>
      </c>
      <c r="X22" s="40">
        <f t="shared" si="2"/>
        <v>14689.25</v>
      </c>
      <c r="Y22" s="67">
        <v>18567</v>
      </c>
      <c r="Z22" s="67">
        <v>15912</v>
      </c>
      <c r="AA22" s="67">
        <v>14327</v>
      </c>
      <c r="AB22" s="67">
        <v>15121</v>
      </c>
      <c r="AC22" s="40">
        <f t="shared" si="3"/>
        <v>15981.75</v>
      </c>
      <c r="AD22" s="71">
        <v>12957</v>
      </c>
      <c r="AE22" s="57"/>
      <c r="AF22" s="57"/>
      <c r="AG22" s="57"/>
      <c r="AH22" s="44">
        <f t="shared" si="4"/>
        <v>12957</v>
      </c>
      <c r="AI22" s="61"/>
      <c r="AJ22" s="61"/>
    </row>
    <row r="23" spans="1:40" s="73" customFormat="1" ht="15" hidden="1">
      <c r="A23" s="70" t="s">
        <v>10</v>
      </c>
      <c r="B23" s="72">
        <v>5.929588237691849E-4</v>
      </c>
      <c r="C23" s="72">
        <v>5.5520011374138051E-4</v>
      </c>
      <c r="D23" s="72">
        <v>6.7867199886414726E-4</v>
      </c>
      <c r="E23" s="72">
        <v>8.7842147754635131E-4</v>
      </c>
      <c r="F23" s="72">
        <v>7.1647664795416403E-4</v>
      </c>
      <c r="G23" s="72">
        <v>5.1439142650199995E-4</v>
      </c>
      <c r="H23" s="72">
        <v>1.0143107741982075E-3</v>
      </c>
      <c r="I23" s="72">
        <v>1.3878550011868903E-3</v>
      </c>
      <c r="J23" s="72">
        <v>1.6996522027161311E-3</v>
      </c>
      <c r="K23" s="72">
        <v>1.9476026157448775E-3</v>
      </c>
      <c r="L23" s="72">
        <v>2.2293132040944702E-3</v>
      </c>
      <c r="M23" s="72">
        <v>2.3808655288608412E-3</v>
      </c>
      <c r="N23" s="40">
        <f t="shared" si="0"/>
        <v>2.0643583878540801E-3</v>
      </c>
      <c r="O23" s="72">
        <v>3.1357760839868104E-3</v>
      </c>
      <c r="P23" s="72">
        <v>3.2688850485391853E-3</v>
      </c>
      <c r="Q23" s="72">
        <v>3.4227533003148417E-3</v>
      </c>
      <c r="R23" s="72">
        <v>3.7418970580087537E-3</v>
      </c>
      <c r="S23" s="40">
        <f t="shared" si="1"/>
        <v>3.3923278727123977E-3</v>
      </c>
      <c r="T23" s="72">
        <v>4.265462330000953E-3</v>
      </c>
      <c r="U23" s="72">
        <v>4.257194964222907E-3</v>
      </c>
      <c r="V23" s="72">
        <v>4.3268066418638545E-3</v>
      </c>
      <c r="W23" s="72">
        <v>4.250374864233704E-3</v>
      </c>
      <c r="X23" s="40">
        <f t="shared" si="2"/>
        <v>4.2749597000803548E-3</v>
      </c>
      <c r="Y23" s="72">
        <v>3.303537089913175E-3</v>
      </c>
      <c r="Z23" s="72">
        <v>3.0569722455048702E-3</v>
      </c>
      <c r="AA23" s="72">
        <v>3.1734994516089722E-3</v>
      </c>
      <c r="AB23" s="72">
        <v>2.4762364877106108E-3</v>
      </c>
      <c r="AC23" s="40">
        <f t="shared" si="3"/>
        <v>3.0025613186844069E-3</v>
      </c>
      <c r="AD23" s="72">
        <v>2.6254946911491482E-3</v>
      </c>
      <c r="AE23" s="66"/>
      <c r="AF23" s="66"/>
      <c r="AG23" s="57"/>
      <c r="AH23" s="44">
        <f t="shared" si="4"/>
        <v>2.6254946911491482E-3</v>
      </c>
      <c r="AI23" s="61"/>
      <c r="AJ23" s="61"/>
    </row>
    <row r="24" spans="1:40" s="55" customFormat="1" ht="15" hidden="1">
      <c r="A24" s="70" t="s">
        <v>11</v>
      </c>
      <c r="B24" s="72">
        <v>6.4978504343489321E-4</v>
      </c>
      <c r="C24" s="72">
        <v>6.2297101964408426E-4</v>
      </c>
      <c r="D24" s="72">
        <v>5.9892567263778135E-4</v>
      </c>
      <c r="E24" s="72">
        <v>5.2323980294360635E-4</v>
      </c>
      <c r="F24" s="72">
        <v>5.7109786445974891E-4</v>
      </c>
      <c r="G24" s="72">
        <v>7.0653853783660342E-4</v>
      </c>
      <c r="H24" s="72">
        <v>8.1582828002804849E-4</v>
      </c>
      <c r="I24" s="72">
        <v>8.0869863818744565E-4</v>
      </c>
      <c r="J24" s="72">
        <v>1.0185491884730042E-3</v>
      </c>
      <c r="K24" s="72">
        <v>1.2677747379901659E-3</v>
      </c>
      <c r="L24" s="72">
        <v>1.652656258935209E-3</v>
      </c>
      <c r="M24" s="72">
        <v>1.9850805477153446E-3</v>
      </c>
      <c r="N24" s="40">
        <f t="shared" si="0"/>
        <v>1.4810151832784309E-3</v>
      </c>
      <c r="O24" s="72">
        <v>2.362815516874475E-3</v>
      </c>
      <c r="P24" s="72">
        <v>2.3711710875793037E-3</v>
      </c>
      <c r="Q24" s="72">
        <v>2.9580855412148104E-3</v>
      </c>
      <c r="R24" s="72">
        <v>3.0234823720612408E-3</v>
      </c>
      <c r="S24" s="40">
        <f t="shared" si="1"/>
        <v>2.6788886294324575E-3</v>
      </c>
      <c r="T24" s="72">
        <v>3.2097307675321867E-3</v>
      </c>
      <c r="U24" s="72">
        <v>3.4814042858073335E-3</v>
      </c>
      <c r="V24" s="72">
        <v>3.4447922168685261E-3</v>
      </c>
      <c r="W24" s="72">
        <v>3.4551804744529734E-3</v>
      </c>
      <c r="X24" s="40">
        <f t="shared" si="2"/>
        <v>3.397776936165255E-3</v>
      </c>
      <c r="Y24" s="72">
        <v>4.327719829846745E-3</v>
      </c>
      <c r="Z24" s="72">
        <v>3.7675270986347684E-3</v>
      </c>
      <c r="AA24" s="72">
        <v>3.4234415061517769E-3</v>
      </c>
      <c r="AB24" s="72">
        <v>3.6526360287456967E-3</v>
      </c>
      <c r="AC24" s="40">
        <f t="shared" si="3"/>
        <v>3.792831115844747E-3</v>
      </c>
      <c r="AD24" s="72">
        <v>3.1633378011176787E-3</v>
      </c>
      <c r="AE24" s="66"/>
      <c r="AF24" s="66"/>
      <c r="AG24" s="57"/>
      <c r="AH24" s="44">
        <f t="shared" si="4"/>
        <v>3.1633378011176787E-3</v>
      </c>
      <c r="AI24" s="61"/>
      <c r="AJ24" s="61"/>
    </row>
    <row r="25" spans="1:40" s="202" customFormat="1" ht="15">
      <c r="A25" s="199"/>
      <c r="B25" s="200"/>
      <c r="C25" s="200"/>
      <c r="D25" s="200"/>
      <c r="E25" s="200"/>
      <c r="F25" s="200"/>
      <c r="G25" s="200"/>
      <c r="H25" s="200"/>
      <c r="I25" s="200"/>
      <c r="J25" s="200"/>
      <c r="K25" s="200"/>
      <c r="L25" s="200"/>
      <c r="M25" s="200"/>
      <c r="N25" s="198"/>
      <c r="O25" s="200"/>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row>
    <row r="26" spans="1:40" s="202" customFormat="1" ht="15">
      <c r="A26" s="199"/>
      <c r="B26" s="200"/>
      <c r="C26" s="200"/>
      <c r="D26" s="200"/>
      <c r="E26" s="200"/>
      <c r="F26" s="200"/>
      <c r="G26" s="200"/>
      <c r="H26" s="200"/>
      <c r="I26" s="200"/>
      <c r="J26" s="200"/>
      <c r="K26" s="200"/>
      <c r="L26" s="200"/>
      <c r="M26" s="200"/>
      <c r="N26" s="198"/>
      <c r="O26" s="200"/>
      <c r="P26" s="201"/>
      <c r="Q26" s="201"/>
      <c r="R26" s="201"/>
      <c r="S26" s="201"/>
      <c r="T26" s="201"/>
      <c r="U26" s="201"/>
      <c r="V26" s="201"/>
      <c r="W26" s="201"/>
      <c r="X26" s="201"/>
      <c r="Y26" s="201"/>
      <c r="Z26" s="201"/>
      <c r="AA26" s="201"/>
      <c r="AB26" s="201"/>
      <c r="AC26" s="201"/>
      <c r="AD26" s="201"/>
      <c r="AE26" s="201"/>
      <c r="AF26" s="201"/>
      <c r="AG26" s="201"/>
      <c r="AH26" s="201"/>
      <c r="AI26" s="201"/>
      <c r="AJ26" s="201"/>
    </row>
    <row r="28" spans="1:40">
      <c r="A28" s="1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2"/>
    </row>
    <row r="29" spans="1:40" s="17" customFormat="1">
      <c r="A29" s="19"/>
      <c r="B29" s="20"/>
      <c r="C29" s="20"/>
      <c r="D29" s="20"/>
      <c r="E29" s="20"/>
      <c r="F29" s="20"/>
      <c r="G29" s="20"/>
      <c r="H29" s="20"/>
      <c r="I29" s="20"/>
      <c r="J29" s="230"/>
      <c r="K29" s="231"/>
      <c r="L29" s="231"/>
      <c r="M29" s="231"/>
      <c r="N29" s="20"/>
      <c r="O29" s="20"/>
      <c r="P29" s="20"/>
      <c r="Q29" s="20"/>
      <c r="R29" s="20"/>
      <c r="S29" s="20"/>
      <c r="T29" s="20"/>
      <c r="U29" s="20"/>
      <c r="V29" s="20"/>
      <c r="W29" s="20"/>
      <c r="X29" s="20"/>
      <c r="Y29" s="20"/>
      <c r="Z29" s="20"/>
      <c r="AA29" s="20"/>
      <c r="AB29" s="20"/>
      <c r="AC29" s="20"/>
      <c r="AD29" s="20"/>
      <c r="AE29" s="18"/>
      <c r="AF29" s="18"/>
      <c r="AG29" s="18"/>
      <c r="AH29" s="21"/>
    </row>
    <row r="30" spans="1:40" s="17" customFormat="1">
      <c r="A30" s="19"/>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18"/>
      <c r="AF30" s="18"/>
      <c r="AG30" s="18"/>
      <c r="AH30" s="21"/>
    </row>
    <row r="31" spans="1:40" s="17" customFormat="1">
      <c r="A31" s="19"/>
      <c r="B31" s="19"/>
      <c r="C31" s="19"/>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18"/>
      <c r="AF31" s="18"/>
      <c r="AG31" s="18"/>
      <c r="AH31" s="21"/>
    </row>
    <row r="32" spans="1:40" s="17" customFormat="1">
      <c r="A32" s="19"/>
      <c r="B32" s="19"/>
      <c r="C32" s="19"/>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18"/>
      <c r="AF32" s="18"/>
      <c r="AH32" s="21"/>
    </row>
    <row r="33" spans="1:34" s="17" customFormat="1">
      <c r="A33" s="19"/>
      <c r="B33" s="19"/>
      <c r="C33" s="19"/>
      <c r="D33" s="19"/>
      <c r="E33" s="19"/>
      <c r="F33" s="19"/>
      <c r="G33" s="19"/>
      <c r="H33" s="19"/>
      <c r="I33" s="19"/>
      <c r="J33" s="20"/>
      <c r="K33" s="20"/>
      <c r="L33" s="20"/>
      <c r="M33" s="20"/>
      <c r="N33" s="20"/>
      <c r="O33" s="20"/>
      <c r="P33" s="20"/>
      <c r="Q33" s="20"/>
      <c r="R33" s="20"/>
      <c r="S33" s="20"/>
      <c r="T33" s="20"/>
      <c r="U33" s="20"/>
      <c r="V33" s="20"/>
      <c r="W33" s="20"/>
      <c r="X33" s="20"/>
      <c r="Y33" s="20"/>
      <c r="Z33" s="20"/>
      <c r="AA33" s="20"/>
      <c r="AB33" s="20"/>
      <c r="AC33" s="20"/>
      <c r="AD33" s="20"/>
      <c r="AE33" s="18"/>
      <c r="AF33" s="18"/>
      <c r="AH33" s="21"/>
    </row>
  </sheetData>
  <pageMargins left="0.70866141732283472" right="0.70866141732283472" top="0.74803149606299213" bottom="0.74803149606299213" header="0.31496062992125984" footer="0.31496062992125984"/>
  <pageSetup paperSize="9" scale="32" fitToWidth="0"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
  <sheetViews>
    <sheetView view="pageBreakPreview" zoomScale="70" zoomScaleNormal="70" zoomScaleSheetLayoutView="70" workbookViewId="0">
      <pane xSplit="1" ySplit="1" topLeftCell="B2" activePane="bottomRight" state="frozen"/>
      <selection pane="topRight" activeCell="B1" sqref="B1"/>
      <selection pane="bottomLeft" activeCell="A2" sqref="A2"/>
      <selection pane="bottomRight" activeCell="AD21" sqref="AD21"/>
    </sheetView>
  </sheetViews>
  <sheetFormatPr defaultRowHeight="18"/>
  <cols>
    <col min="1" max="1" width="59.140625" style="7" customWidth="1"/>
    <col min="2" max="6" width="7.7109375" style="7" hidden="1" customWidth="1"/>
    <col min="7" max="9" width="7.42578125" style="7" hidden="1" customWidth="1"/>
    <col min="10" max="10" width="11.7109375" style="7" hidden="1" customWidth="1"/>
    <col min="11" max="11" width="12" style="7" hidden="1" customWidth="1"/>
    <col min="12" max="12" width="11.7109375" style="7" hidden="1" customWidth="1"/>
    <col min="13" max="13" width="12" style="7" hidden="1" customWidth="1"/>
    <col min="14" max="14" width="16.140625" style="7" hidden="1" customWidth="1"/>
    <col min="15" max="15" width="11.42578125" style="7" hidden="1" customWidth="1"/>
    <col min="16" max="17" width="11.5703125" style="7" hidden="1" customWidth="1"/>
    <col min="18" max="18" width="11.7109375" style="7" hidden="1" customWidth="1"/>
    <col min="19" max="19" width="8.28515625" style="7" hidden="1" customWidth="1"/>
    <col min="20" max="20" width="11.7109375" style="7" bestFit="1" customWidth="1"/>
    <col min="21" max="21" width="11.5703125" style="7" bestFit="1" customWidth="1"/>
    <col min="22" max="22" width="11.140625" style="7" bestFit="1" customWidth="1"/>
    <col min="23" max="23" width="11.5703125" style="7" bestFit="1" customWidth="1"/>
    <col min="24" max="24" width="9.28515625" style="7" hidden="1" customWidth="1"/>
    <col min="25" max="25" width="11.7109375" style="7" bestFit="1" customWidth="1"/>
    <col min="26" max="26" width="11.5703125" style="7" bestFit="1" customWidth="1"/>
    <col min="27" max="27" width="11.7109375" style="7" bestFit="1" customWidth="1"/>
    <col min="28" max="28" width="15.140625" style="7" customWidth="1"/>
    <col min="29" max="29" width="10.7109375" style="7" hidden="1" customWidth="1"/>
    <col min="30" max="30" width="18.85546875" style="111" customWidth="1"/>
    <col min="31" max="31" width="17" style="7" customWidth="1"/>
    <col min="32" max="33" width="12.85546875" style="7" bestFit="1" customWidth="1"/>
    <col min="34" max="34" width="13.5703125" style="111" hidden="1" customWidth="1"/>
    <col min="35" max="35" width="17.140625" style="111" customWidth="1"/>
    <col min="36" max="36" width="13.28515625" style="7" customWidth="1"/>
    <col min="37" max="37" width="13" style="7" customWidth="1"/>
    <col min="38" max="38" width="14" style="7" customWidth="1"/>
    <col min="39" max="39" width="21.140625" style="7" customWidth="1"/>
    <col min="40" max="40" width="11.140625" style="7" bestFit="1" customWidth="1"/>
    <col min="41" max="16384" width="9.140625" style="7"/>
  </cols>
  <sheetData>
    <row r="1" spans="1:40" s="14" customFormat="1" ht="15.75" customHeight="1">
      <c r="A1" s="13"/>
      <c r="B1" s="10" t="s">
        <v>36</v>
      </c>
      <c r="C1" s="9" t="s">
        <v>37</v>
      </c>
      <c r="D1" s="9" t="s">
        <v>38</v>
      </c>
      <c r="E1" s="9" t="s">
        <v>39</v>
      </c>
      <c r="F1" s="10" t="s">
        <v>16</v>
      </c>
      <c r="G1" s="9" t="s">
        <v>17</v>
      </c>
      <c r="H1" s="9" t="s">
        <v>18</v>
      </c>
      <c r="I1" s="9" t="s">
        <v>20</v>
      </c>
      <c r="J1" s="10" t="s">
        <v>19</v>
      </c>
      <c r="K1" s="9" t="s">
        <v>44</v>
      </c>
      <c r="L1" s="9" t="s">
        <v>21</v>
      </c>
      <c r="M1" s="9" t="s">
        <v>22</v>
      </c>
      <c r="N1" s="10">
        <v>2012</v>
      </c>
      <c r="O1" s="10" t="s">
        <v>23</v>
      </c>
      <c r="P1" s="9" t="s">
        <v>24</v>
      </c>
      <c r="Q1" s="9" t="s">
        <v>25</v>
      </c>
      <c r="R1" s="9" t="s">
        <v>26</v>
      </c>
      <c r="S1" s="10">
        <v>2013</v>
      </c>
      <c r="T1" s="10" t="s">
        <v>27</v>
      </c>
      <c r="U1" s="9" t="s">
        <v>28</v>
      </c>
      <c r="V1" s="9" t="s">
        <v>29</v>
      </c>
      <c r="W1" s="9" t="s">
        <v>30</v>
      </c>
      <c r="X1" s="10">
        <v>2014</v>
      </c>
      <c r="Y1" s="10" t="s">
        <v>31</v>
      </c>
      <c r="Z1" s="9" t="s">
        <v>32</v>
      </c>
      <c r="AA1" s="9" t="s">
        <v>33</v>
      </c>
      <c r="AB1" s="9" t="s">
        <v>34</v>
      </c>
      <c r="AC1" s="10">
        <v>2015</v>
      </c>
      <c r="AD1" s="9" t="s">
        <v>35</v>
      </c>
      <c r="AE1" s="10" t="s">
        <v>192</v>
      </c>
      <c r="AF1" s="10" t="s">
        <v>41</v>
      </c>
      <c r="AG1" s="10" t="s">
        <v>55</v>
      </c>
      <c r="AH1" s="10" t="s">
        <v>194</v>
      </c>
      <c r="AI1" s="10" t="s">
        <v>195</v>
      </c>
      <c r="AJ1" s="9" t="s">
        <v>143</v>
      </c>
      <c r="AK1" s="9" t="s">
        <v>144</v>
      </c>
      <c r="AL1" s="9" t="s">
        <v>145</v>
      </c>
      <c r="AM1" s="9" t="s">
        <v>224</v>
      </c>
      <c r="AN1" s="9" t="s">
        <v>235</v>
      </c>
    </row>
    <row r="2" spans="1:40" s="37" customFormat="1" ht="15">
      <c r="A2" s="32" t="s">
        <v>42</v>
      </c>
      <c r="B2" s="235">
        <v>232453</v>
      </c>
      <c r="C2" s="235">
        <v>232201</v>
      </c>
      <c r="D2" s="235">
        <v>234929</v>
      </c>
      <c r="E2" s="235">
        <v>237951</v>
      </c>
      <c r="F2" s="235">
        <v>238589</v>
      </c>
      <c r="G2" s="235">
        <v>242367</v>
      </c>
      <c r="H2" s="235">
        <v>250265</v>
      </c>
      <c r="I2" s="235">
        <v>252304</v>
      </c>
      <c r="J2" s="39">
        <v>252920</v>
      </c>
      <c r="K2" s="39">
        <v>252500</v>
      </c>
      <c r="L2" s="39">
        <v>251057</v>
      </c>
      <c r="M2" s="39">
        <v>250837</v>
      </c>
      <c r="N2" s="40">
        <f>AVERAGE(J2:M2)</f>
        <v>251828.5</v>
      </c>
      <c r="O2" s="39">
        <v>251264</v>
      </c>
      <c r="P2" s="39">
        <v>255635</v>
      </c>
      <c r="Q2" s="39">
        <v>249529</v>
      </c>
      <c r="R2" s="39">
        <v>250061</v>
      </c>
      <c r="S2" s="40">
        <f>AVERAGE(O2:R2)</f>
        <v>251622.25</v>
      </c>
      <c r="T2" s="39">
        <v>250713</v>
      </c>
      <c r="U2" s="39">
        <v>248846</v>
      </c>
      <c r="V2" s="39">
        <v>242911</v>
      </c>
      <c r="W2" s="39">
        <v>240814</v>
      </c>
      <c r="X2" s="40">
        <f>AVERAGE(T2:W2)</f>
        <v>245821</v>
      </c>
      <c r="Y2" s="39">
        <v>246064</v>
      </c>
      <c r="Z2" s="39">
        <v>252889</v>
      </c>
      <c r="AA2" s="39">
        <v>257484</v>
      </c>
      <c r="AB2" s="39">
        <v>262905</v>
      </c>
      <c r="AC2" s="40">
        <f>AVERAGE(Y2:AB2)</f>
        <v>254835.5</v>
      </c>
      <c r="AD2" s="236">
        <v>269567</v>
      </c>
      <c r="AE2" s="39">
        <v>259650</v>
      </c>
      <c r="AF2" s="41">
        <v>254753</v>
      </c>
      <c r="AG2" s="35">
        <v>253888</v>
      </c>
      <c r="AH2" s="198">
        <f>AVERAGE(AD2:AG2)</f>
        <v>259464.5</v>
      </c>
      <c r="AI2" s="61">
        <v>265247</v>
      </c>
      <c r="AJ2" s="45">
        <v>266908</v>
      </c>
      <c r="AK2" s="45">
        <f>[1]Δ!AK2</f>
        <v>263006</v>
      </c>
      <c r="AL2" s="45">
        <f>[1]Δ!AL2</f>
        <v>267039</v>
      </c>
      <c r="AM2" s="45">
        <v>265602</v>
      </c>
      <c r="AN2" s="37">
        <v>266608</v>
      </c>
    </row>
    <row r="3" spans="1:40" s="37" customFormat="1" ht="15">
      <c r="A3" s="32" t="s">
        <v>43</v>
      </c>
      <c r="B3" s="45"/>
      <c r="C3" s="237">
        <v>-0.10840901171420114</v>
      </c>
      <c r="D3" s="237">
        <v>1.1748442082506045</v>
      </c>
      <c r="E3" s="237">
        <v>1.2863460875413466</v>
      </c>
      <c r="F3" s="237">
        <v>0.26812242856722435</v>
      </c>
      <c r="G3" s="237">
        <v>1.5834761870832352</v>
      </c>
      <c r="H3" s="237">
        <v>3.25869445922919</v>
      </c>
      <c r="I3" s="237">
        <v>0.81473637943778954</v>
      </c>
      <c r="J3" s="238">
        <v>0.24414991438899847</v>
      </c>
      <c r="K3" s="238">
        <v>-0.16606041436027397</v>
      </c>
      <c r="L3" s="238">
        <v>-0.57148514851485288</v>
      </c>
      <c r="M3" s="238">
        <v>-8.7629502463585141E-2</v>
      </c>
      <c r="N3" s="44">
        <f>AVERAGE(J3:M3)</f>
        <v>-0.14525628773742838</v>
      </c>
      <c r="O3" s="238">
        <v>0.17023006972655708</v>
      </c>
      <c r="P3" s="238">
        <v>1.7396045593479386</v>
      </c>
      <c r="Q3" s="238">
        <v>-2.3885618166526399</v>
      </c>
      <c r="R3" s="238">
        <v>0.21320167194996031</v>
      </c>
      <c r="S3" s="44">
        <f>AVERAGE(O3:R3)</f>
        <v>-6.6381378907045985E-2</v>
      </c>
      <c r="T3" s="43">
        <v>0.26073638032319479</v>
      </c>
      <c r="U3" s="43">
        <v>-0.74467618352458942</v>
      </c>
      <c r="V3" s="43">
        <v>-2.385009202478642</v>
      </c>
      <c r="W3" s="43">
        <v>-0.86327914338995981</v>
      </c>
      <c r="X3" s="44">
        <f>AVERAGE(T3:W3)</f>
        <v>-0.93305703726749911</v>
      </c>
      <c r="Y3" s="43">
        <v>2.1801058078018798</v>
      </c>
      <c r="Z3" s="43">
        <v>2.7736686390532554</v>
      </c>
      <c r="AA3" s="43">
        <v>1.8170027166068934</v>
      </c>
      <c r="AB3" s="43">
        <v>2.1053735377732323</v>
      </c>
      <c r="AC3" s="44">
        <f>AVERAGE(Y3:AB3)</f>
        <v>2.2190376753088152</v>
      </c>
      <c r="AD3" s="58">
        <v>2.5339951693577518</v>
      </c>
      <c r="AE3" s="43">
        <f>(AE2/AD2)*100-100</f>
        <v>-3.6788627688107169</v>
      </c>
      <c r="AF3" s="43">
        <v>-1.9</v>
      </c>
      <c r="AG3" s="43">
        <f>1-(AG2/AF2)</f>
        <v>3.3954457847404917E-3</v>
      </c>
      <c r="AH3" s="201">
        <f>AVERAGE(AD3:AG3)</f>
        <v>-0.76036803841705614</v>
      </c>
      <c r="AI3" s="58">
        <v>2.1</v>
      </c>
      <c r="AJ3" s="45">
        <v>0.6</v>
      </c>
      <c r="AK3" s="45">
        <f>[1]Δ!AK3</f>
        <v>-1.5</v>
      </c>
      <c r="AL3" s="45">
        <f>[1]Δ!AL3</f>
        <v>1.5</v>
      </c>
      <c r="AM3" s="45">
        <v>-0.5</v>
      </c>
      <c r="AN3" s="45">
        <v>0.4</v>
      </c>
    </row>
    <row r="4" spans="1:40" s="25" customFormat="1">
      <c r="A4" s="23"/>
      <c r="B4" s="24"/>
      <c r="C4" s="24"/>
      <c r="D4" s="24"/>
      <c r="E4" s="24"/>
      <c r="J4" s="22"/>
      <c r="K4" s="22"/>
      <c r="L4" s="22"/>
      <c r="M4" s="22"/>
      <c r="N4" s="22"/>
      <c r="O4" s="22"/>
      <c r="P4" s="22"/>
      <c r="Q4" s="22"/>
      <c r="R4" s="22"/>
      <c r="S4" s="22"/>
      <c r="T4" s="22"/>
      <c r="U4" s="22"/>
      <c r="V4" s="22"/>
      <c r="W4" s="22"/>
      <c r="X4" s="22"/>
      <c r="Y4" s="22"/>
      <c r="Z4" s="22"/>
      <c r="AA4" s="22"/>
      <c r="AB4" s="22"/>
      <c r="AC4" s="22"/>
      <c r="AD4" s="192"/>
      <c r="AE4" s="22"/>
      <c r="AF4" s="22"/>
      <c r="AG4" s="22"/>
      <c r="AH4" s="110"/>
      <c r="AI4" s="183"/>
    </row>
    <row r="5" spans="1:40">
      <c r="A5" s="26"/>
      <c r="B5" s="16"/>
      <c r="C5" s="16"/>
    </row>
    <row r="6" spans="1:40">
      <c r="A6" s="26"/>
      <c r="B6" s="16"/>
      <c r="C6" s="16"/>
    </row>
    <row r="7" spans="1:40">
      <c r="A7" s="26"/>
      <c r="B7" s="16"/>
      <c r="C7" s="16"/>
    </row>
    <row r="8" spans="1:40">
      <c r="A8" s="26"/>
      <c r="B8" s="16"/>
      <c r="C8" s="16"/>
    </row>
    <row r="9" spans="1:40">
      <c r="A9" s="26"/>
      <c r="B9" s="16"/>
      <c r="C9" s="16"/>
    </row>
    <row r="10" spans="1:40">
      <c r="A10" s="26"/>
      <c r="B10" s="16"/>
      <c r="C10" s="16"/>
    </row>
  </sheetData>
  <pageMargins left="0.70866141732283472" right="0.70866141732283472" top="0.74803149606299213" bottom="0.74803149606299213" header="0.31496062992125984" footer="0.31496062992125984"/>
  <pageSetup paperSize="9" scale="31" fitToWidth="0"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8"/>
  <sheetViews>
    <sheetView workbookViewId="0">
      <selection activeCell="D7" sqref="D7"/>
    </sheetView>
  </sheetViews>
  <sheetFormatPr defaultRowHeight="15"/>
  <cols>
    <col min="1" max="1" width="15.140625" customWidth="1"/>
    <col min="2" max="2" width="14.28515625" customWidth="1"/>
  </cols>
  <sheetData>
    <row r="2" spans="1:16" ht="15.75">
      <c r="B2" s="295" t="s">
        <v>243</v>
      </c>
    </row>
    <row r="3" spans="1:16">
      <c r="B3" s="296" t="s">
        <v>279</v>
      </c>
    </row>
    <row r="5" spans="1:16">
      <c r="B5" t="s">
        <v>244</v>
      </c>
    </row>
    <row r="6" spans="1:16" ht="63.75">
      <c r="A6" s="299" t="s">
        <v>245</v>
      </c>
      <c r="B6" s="300" t="s">
        <v>246</v>
      </c>
      <c r="C6" s="301" t="s">
        <v>247</v>
      </c>
      <c r="D6" s="301" t="s">
        <v>248</v>
      </c>
      <c r="E6" s="301" t="s">
        <v>249</v>
      </c>
      <c r="F6" s="302" t="s">
        <v>250</v>
      </c>
      <c r="G6" s="302" t="s">
        <v>251</v>
      </c>
      <c r="H6" s="302" t="s">
        <v>252</v>
      </c>
      <c r="I6" s="302" t="s">
        <v>253</v>
      </c>
      <c r="J6" s="303" t="s">
        <v>254</v>
      </c>
      <c r="K6" s="303" t="s">
        <v>255</v>
      </c>
      <c r="L6" s="303" t="s">
        <v>256</v>
      </c>
      <c r="M6" s="303" t="s">
        <v>257</v>
      </c>
      <c r="N6" s="303" t="s">
        <v>258</v>
      </c>
      <c r="O6" s="304" t="s">
        <v>259</v>
      </c>
      <c r="P6" s="305" t="s">
        <v>260</v>
      </c>
    </row>
    <row r="7" spans="1:16" ht="409.5">
      <c r="A7" s="306">
        <v>1</v>
      </c>
      <c r="B7" s="306" t="s">
        <v>196</v>
      </c>
      <c r="C7" s="307" t="s">
        <v>201</v>
      </c>
      <c r="D7" s="308" t="s">
        <v>153</v>
      </c>
      <c r="E7" s="309" t="s">
        <v>138</v>
      </c>
      <c r="F7" s="310">
        <v>2200000</v>
      </c>
      <c r="G7" s="311"/>
      <c r="H7" s="311">
        <v>1000000</v>
      </c>
      <c r="I7" s="311">
        <v>1200000</v>
      </c>
      <c r="J7" s="312" t="s">
        <v>154</v>
      </c>
      <c r="K7" s="313">
        <v>1000</v>
      </c>
      <c r="L7" s="314" t="s">
        <v>261</v>
      </c>
      <c r="M7" s="315"/>
      <c r="N7" s="307" t="s">
        <v>217</v>
      </c>
      <c r="O7" s="307" t="s">
        <v>262</v>
      </c>
      <c r="P7" s="306" t="s">
        <v>155</v>
      </c>
    </row>
    <row r="8" spans="1:16" s="297" customFormat="1" ht="409.5">
      <c r="A8" s="306">
        <v>2</v>
      </c>
      <c r="B8" s="306" t="s">
        <v>196</v>
      </c>
      <c r="C8" s="316" t="s">
        <v>202</v>
      </c>
      <c r="D8" s="307" t="s">
        <v>206</v>
      </c>
      <c r="E8" s="313" t="s">
        <v>177</v>
      </c>
      <c r="F8" s="311"/>
      <c r="G8" s="311"/>
      <c r="H8" s="311"/>
      <c r="I8" s="311"/>
      <c r="J8" s="313" t="s">
        <v>212</v>
      </c>
      <c r="K8" s="313"/>
      <c r="L8" s="314" t="s">
        <v>280</v>
      </c>
      <c r="M8" s="317" t="s">
        <v>281</v>
      </c>
      <c r="N8" s="307" t="s">
        <v>282</v>
      </c>
      <c r="O8" s="318" t="s">
        <v>283</v>
      </c>
      <c r="P8" s="318" t="s">
        <v>155</v>
      </c>
    </row>
    <row r="9" spans="1:16" s="297" customFormat="1" ht="409.5">
      <c r="A9" s="306">
        <v>3</v>
      </c>
      <c r="B9" s="306" t="s">
        <v>197</v>
      </c>
      <c r="C9" s="307" t="s">
        <v>284</v>
      </c>
      <c r="D9" s="308" t="s">
        <v>207</v>
      </c>
      <c r="E9" s="309" t="s">
        <v>211</v>
      </c>
      <c r="F9" s="310"/>
      <c r="G9" s="311"/>
      <c r="H9" s="311"/>
      <c r="I9" s="312"/>
      <c r="J9" s="312" t="s">
        <v>213</v>
      </c>
      <c r="K9" s="319">
        <v>200</v>
      </c>
      <c r="L9" s="312" t="s">
        <v>285</v>
      </c>
      <c r="M9" s="320" t="s">
        <v>286</v>
      </c>
      <c r="N9" s="307" t="s">
        <v>287</v>
      </c>
      <c r="O9" s="307" t="s">
        <v>288</v>
      </c>
      <c r="P9" s="306" t="s">
        <v>155</v>
      </c>
    </row>
    <row r="10" spans="1:16" ht="204">
      <c r="A10" s="306">
        <v>4</v>
      </c>
      <c r="B10" s="306" t="s">
        <v>196</v>
      </c>
      <c r="C10" s="307" t="s">
        <v>156</v>
      </c>
      <c r="D10" s="308" t="s">
        <v>157</v>
      </c>
      <c r="E10" s="313" t="s">
        <v>138</v>
      </c>
      <c r="F10" s="311">
        <v>12990000</v>
      </c>
      <c r="G10" s="311">
        <v>3990000</v>
      </c>
      <c r="H10" s="321">
        <v>4000000</v>
      </c>
      <c r="I10" s="321">
        <v>5000000</v>
      </c>
      <c r="J10" s="313">
        <v>8</v>
      </c>
      <c r="K10" s="313">
        <v>2250</v>
      </c>
      <c r="L10" s="314"/>
      <c r="M10" s="315"/>
      <c r="N10" s="315"/>
      <c r="O10" s="306" t="s">
        <v>218</v>
      </c>
      <c r="P10" s="306" t="s">
        <v>155</v>
      </c>
    </row>
    <row r="11" spans="1:16" ht="204">
      <c r="A11" s="306">
        <v>5</v>
      </c>
      <c r="B11" s="306" t="s">
        <v>196</v>
      </c>
      <c r="C11" s="307" t="s">
        <v>203</v>
      </c>
      <c r="D11" s="308" t="s">
        <v>158</v>
      </c>
      <c r="E11" s="313" t="s">
        <v>138</v>
      </c>
      <c r="F11" s="322">
        <v>3500000</v>
      </c>
      <c r="G11" s="322">
        <v>500000</v>
      </c>
      <c r="H11" s="323">
        <v>1500000</v>
      </c>
      <c r="I11" s="321">
        <v>1500000</v>
      </c>
      <c r="J11" s="313">
        <v>6</v>
      </c>
      <c r="K11" s="313">
        <v>1170</v>
      </c>
      <c r="L11" s="314" t="s">
        <v>263</v>
      </c>
      <c r="M11" s="324" t="s">
        <v>289</v>
      </c>
      <c r="N11" s="324" t="s">
        <v>290</v>
      </c>
      <c r="O11" s="325" t="s">
        <v>219</v>
      </c>
      <c r="P11" s="306" t="s">
        <v>155</v>
      </c>
    </row>
    <row r="12" spans="1:16" ht="369.75">
      <c r="A12" s="306">
        <v>6</v>
      </c>
      <c r="B12" s="306" t="s">
        <v>196</v>
      </c>
      <c r="C12" s="307" t="s">
        <v>159</v>
      </c>
      <c r="D12" s="307" t="s">
        <v>208</v>
      </c>
      <c r="E12" s="313" t="s">
        <v>138</v>
      </c>
      <c r="F12" s="310">
        <v>1800000</v>
      </c>
      <c r="G12" s="311">
        <v>600000</v>
      </c>
      <c r="H12" s="321">
        <v>600000</v>
      </c>
      <c r="I12" s="321">
        <v>600000</v>
      </c>
      <c r="J12" s="313"/>
      <c r="K12" s="313">
        <v>12000</v>
      </c>
      <c r="L12" s="314"/>
      <c r="M12" s="315"/>
      <c r="N12" s="315"/>
      <c r="O12" s="307" t="s">
        <v>291</v>
      </c>
      <c r="P12" s="306" t="s">
        <v>160</v>
      </c>
    </row>
    <row r="13" spans="1:16" ht="408">
      <c r="A13" s="306">
        <v>7</v>
      </c>
      <c r="B13" s="306" t="s">
        <v>196</v>
      </c>
      <c r="C13" s="307" t="s">
        <v>161</v>
      </c>
      <c r="D13" s="308" t="s">
        <v>157</v>
      </c>
      <c r="E13" s="313" t="s">
        <v>140</v>
      </c>
      <c r="F13" s="311">
        <v>8500000</v>
      </c>
      <c r="G13" s="311">
        <v>2860000</v>
      </c>
      <c r="H13" s="311">
        <v>3237070</v>
      </c>
      <c r="I13" s="311">
        <v>50920</v>
      </c>
      <c r="J13" s="313">
        <v>6</v>
      </c>
      <c r="K13" s="313">
        <v>2500</v>
      </c>
      <c r="L13" s="314" t="s">
        <v>162</v>
      </c>
      <c r="M13" s="314" t="s">
        <v>163</v>
      </c>
      <c r="N13" s="314" t="s">
        <v>292</v>
      </c>
      <c r="O13" s="306" t="s">
        <v>264</v>
      </c>
      <c r="P13" s="306" t="s">
        <v>164</v>
      </c>
    </row>
    <row r="14" spans="1:16" ht="408">
      <c r="A14" s="306">
        <v>8</v>
      </c>
      <c r="B14" s="306" t="s">
        <v>196</v>
      </c>
      <c r="C14" s="307" t="s">
        <v>165</v>
      </c>
      <c r="D14" s="308" t="s">
        <v>157</v>
      </c>
      <c r="E14" s="313" t="s">
        <v>140</v>
      </c>
      <c r="F14" s="311">
        <v>16500000</v>
      </c>
      <c r="G14" s="311">
        <v>5551150</v>
      </c>
      <c r="H14" s="311">
        <v>6370990</v>
      </c>
      <c r="I14" s="311">
        <v>42160</v>
      </c>
      <c r="J14" s="313">
        <v>6</v>
      </c>
      <c r="K14" s="313">
        <v>4500</v>
      </c>
      <c r="L14" s="314" t="s">
        <v>166</v>
      </c>
      <c r="M14" s="317" t="s">
        <v>293</v>
      </c>
      <c r="N14" s="317" t="s">
        <v>294</v>
      </c>
      <c r="O14" s="326" t="s">
        <v>265</v>
      </c>
      <c r="P14" s="306" t="s">
        <v>167</v>
      </c>
    </row>
    <row r="15" spans="1:16" ht="331.5">
      <c r="A15" s="306">
        <v>9</v>
      </c>
      <c r="B15" s="306" t="s">
        <v>198</v>
      </c>
      <c r="C15" s="316" t="s">
        <v>187</v>
      </c>
      <c r="D15" s="327" t="s">
        <v>209</v>
      </c>
      <c r="E15" s="328" t="s">
        <v>177</v>
      </c>
      <c r="F15" s="329">
        <f>203000+5000000</f>
        <v>5203000</v>
      </c>
      <c r="G15" s="330">
        <v>0</v>
      </c>
      <c r="H15" s="330">
        <v>0</v>
      </c>
      <c r="I15" s="310">
        <v>5000000</v>
      </c>
      <c r="J15" s="309" t="s">
        <v>214</v>
      </c>
      <c r="K15" s="328">
        <v>850</v>
      </c>
      <c r="L15" s="317" t="s">
        <v>295</v>
      </c>
      <c r="M15" s="317" t="s">
        <v>296</v>
      </c>
      <c r="N15" s="317" t="s">
        <v>297</v>
      </c>
      <c r="O15" s="318" t="s">
        <v>298</v>
      </c>
      <c r="P15" s="318" t="s">
        <v>188</v>
      </c>
    </row>
    <row r="16" spans="1:16" s="297" customFormat="1" ht="344.25">
      <c r="A16" s="307">
        <v>10</v>
      </c>
      <c r="B16" s="307" t="s">
        <v>198</v>
      </c>
      <c r="C16" s="307" t="s">
        <v>204</v>
      </c>
      <c r="D16" s="307" t="s">
        <v>210</v>
      </c>
      <c r="E16" s="313" t="s">
        <v>211</v>
      </c>
      <c r="F16" s="310">
        <v>2000000</v>
      </c>
      <c r="G16" s="310"/>
      <c r="H16" s="310"/>
      <c r="I16" s="310">
        <v>134360</v>
      </c>
      <c r="J16" s="309">
        <v>6</v>
      </c>
      <c r="K16" s="331">
        <v>2000</v>
      </c>
      <c r="L16" s="314" t="s">
        <v>215</v>
      </c>
      <c r="M16" s="314" t="s">
        <v>216</v>
      </c>
      <c r="N16" s="314" t="s">
        <v>299</v>
      </c>
      <c r="O16" s="318" t="s">
        <v>266</v>
      </c>
      <c r="P16" s="307" t="s">
        <v>167</v>
      </c>
    </row>
    <row r="17" spans="1:16" s="298" customFormat="1" ht="89.25">
      <c r="A17" s="332">
        <v>11</v>
      </c>
      <c r="B17" s="332" t="s">
        <v>199</v>
      </c>
      <c r="C17" s="333" t="s">
        <v>146</v>
      </c>
      <c r="D17" s="333" t="s">
        <v>147</v>
      </c>
      <c r="E17" s="334" t="s">
        <v>148</v>
      </c>
      <c r="F17" s="335">
        <v>5000000</v>
      </c>
      <c r="G17" s="336">
        <v>0</v>
      </c>
      <c r="H17" s="336">
        <v>10</v>
      </c>
      <c r="I17" s="336">
        <v>2500000</v>
      </c>
      <c r="J17" s="337">
        <v>12</v>
      </c>
      <c r="K17" s="338">
        <v>850</v>
      </c>
      <c r="L17" s="339" t="s">
        <v>149</v>
      </c>
      <c r="M17" s="340"/>
      <c r="N17" s="340"/>
      <c r="O17" s="341"/>
      <c r="P17" s="332" t="s">
        <v>150</v>
      </c>
    </row>
    <row r="18" spans="1:16" ht="102">
      <c r="A18" s="332">
        <v>12</v>
      </c>
      <c r="B18" s="332" t="s">
        <v>200</v>
      </c>
      <c r="C18" s="333" t="s">
        <v>168</v>
      </c>
      <c r="D18" s="342" t="s">
        <v>151</v>
      </c>
      <c r="E18" s="337" t="s">
        <v>169</v>
      </c>
      <c r="F18" s="336">
        <v>600000</v>
      </c>
      <c r="G18" s="336">
        <v>0</v>
      </c>
      <c r="H18" s="336">
        <v>600000</v>
      </c>
      <c r="I18" s="336">
        <v>0</v>
      </c>
      <c r="J18" s="337">
        <v>12</v>
      </c>
      <c r="K18" s="337">
        <v>114</v>
      </c>
      <c r="L18" s="339" t="s">
        <v>267</v>
      </c>
      <c r="M18" s="338">
        <v>114</v>
      </c>
      <c r="N18" s="343">
        <v>103</v>
      </c>
      <c r="O18" s="341" t="s">
        <v>170</v>
      </c>
      <c r="P18" s="332" t="s">
        <v>171</v>
      </c>
    </row>
    <row r="19" spans="1:16" ht="303.75">
      <c r="A19" s="332">
        <v>13</v>
      </c>
      <c r="B19" s="332" t="s">
        <v>200</v>
      </c>
      <c r="C19" s="333" t="s">
        <v>172</v>
      </c>
      <c r="D19" s="333" t="s">
        <v>173</v>
      </c>
      <c r="E19" s="337" t="s">
        <v>152</v>
      </c>
      <c r="F19" s="336">
        <v>7300000</v>
      </c>
      <c r="G19" s="336">
        <v>0</v>
      </c>
      <c r="H19" s="336">
        <v>4300000</v>
      </c>
      <c r="I19" s="336">
        <v>3000000</v>
      </c>
      <c r="J19" s="337">
        <v>12</v>
      </c>
      <c r="K19" s="337">
        <v>1200</v>
      </c>
      <c r="L19" s="339" t="s">
        <v>268</v>
      </c>
      <c r="M19" s="339" t="s">
        <v>174</v>
      </c>
      <c r="N19" s="339" t="s">
        <v>269</v>
      </c>
      <c r="O19" s="344" t="s">
        <v>270</v>
      </c>
      <c r="P19" s="332" t="s">
        <v>171</v>
      </c>
    </row>
    <row r="20" spans="1:16" s="297" customFormat="1" ht="393.75">
      <c r="A20" s="332">
        <v>14</v>
      </c>
      <c r="B20" s="332" t="s">
        <v>200</v>
      </c>
      <c r="C20" s="333" t="s">
        <v>300</v>
      </c>
      <c r="D20" s="333" t="s">
        <v>175</v>
      </c>
      <c r="E20" s="337" t="s">
        <v>139</v>
      </c>
      <c r="F20" s="336">
        <v>8000000</v>
      </c>
      <c r="G20" s="336">
        <v>0</v>
      </c>
      <c r="H20" s="336">
        <v>2500000</v>
      </c>
      <c r="I20" s="336">
        <v>5500000</v>
      </c>
      <c r="J20" s="337">
        <v>12</v>
      </c>
      <c r="K20" s="337">
        <v>1400</v>
      </c>
      <c r="L20" s="345" t="s">
        <v>301</v>
      </c>
      <c r="M20" s="346" t="s">
        <v>302</v>
      </c>
      <c r="N20" s="347" t="s">
        <v>303</v>
      </c>
      <c r="O20" s="348" t="s">
        <v>271</v>
      </c>
      <c r="P20" s="349"/>
    </row>
    <row r="21" spans="1:16" s="297" customFormat="1" ht="140.25">
      <c r="A21" s="332">
        <v>15</v>
      </c>
      <c r="B21" s="350" t="s">
        <v>272</v>
      </c>
      <c r="C21" s="333" t="s">
        <v>176</v>
      </c>
      <c r="D21" s="333" t="s">
        <v>153</v>
      </c>
      <c r="E21" s="337" t="s">
        <v>177</v>
      </c>
      <c r="F21" s="336">
        <v>2400000</v>
      </c>
      <c r="G21" s="336">
        <v>0</v>
      </c>
      <c r="H21" s="336">
        <v>0</v>
      </c>
      <c r="I21" s="336">
        <v>1000000</v>
      </c>
      <c r="J21" s="337">
        <v>24</v>
      </c>
      <c r="K21" s="337">
        <v>100</v>
      </c>
      <c r="L21" s="339" t="s">
        <v>178</v>
      </c>
      <c r="M21" s="351"/>
      <c r="N21" s="351"/>
      <c r="O21" s="349"/>
      <c r="P21" s="349"/>
    </row>
    <row r="22" spans="1:16" s="297" customFormat="1" ht="382.5">
      <c r="A22" s="332">
        <v>16</v>
      </c>
      <c r="B22" s="332" t="s">
        <v>200</v>
      </c>
      <c r="C22" s="333" t="s">
        <v>179</v>
      </c>
      <c r="D22" s="333" t="s">
        <v>180</v>
      </c>
      <c r="E22" s="337" t="s">
        <v>177</v>
      </c>
      <c r="F22" s="336">
        <v>2000000</v>
      </c>
      <c r="G22" s="336">
        <v>0</v>
      </c>
      <c r="H22" s="336">
        <v>0</v>
      </c>
      <c r="I22" s="336">
        <v>1000000</v>
      </c>
      <c r="J22" s="337">
        <v>24</v>
      </c>
      <c r="K22" s="337">
        <v>100</v>
      </c>
      <c r="L22" s="339" t="s">
        <v>304</v>
      </c>
      <c r="M22" s="352" t="s">
        <v>305</v>
      </c>
      <c r="N22" s="352" t="s">
        <v>306</v>
      </c>
      <c r="O22" s="348" t="s">
        <v>307</v>
      </c>
      <c r="P22" s="349"/>
    </row>
    <row r="23" spans="1:16" s="297" customFormat="1" ht="114.75">
      <c r="A23" s="332">
        <v>17</v>
      </c>
      <c r="B23" s="332" t="s">
        <v>200</v>
      </c>
      <c r="C23" s="333" t="s">
        <v>205</v>
      </c>
      <c r="D23" s="333" t="s">
        <v>273</v>
      </c>
      <c r="E23" s="337" t="s">
        <v>274</v>
      </c>
      <c r="F23" s="336">
        <v>500000</v>
      </c>
      <c r="G23" s="336">
        <v>0</v>
      </c>
      <c r="H23" s="336">
        <v>0</v>
      </c>
      <c r="I23" s="336">
        <v>500000</v>
      </c>
      <c r="J23" s="337"/>
      <c r="K23" s="337">
        <v>1000</v>
      </c>
      <c r="L23" s="339" t="s">
        <v>181</v>
      </c>
      <c r="M23" s="353">
        <v>27</v>
      </c>
      <c r="N23" s="353">
        <v>25</v>
      </c>
      <c r="O23" s="349"/>
      <c r="P23" s="349"/>
    </row>
    <row r="24" spans="1:16" s="297" customFormat="1" ht="51">
      <c r="A24" s="332">
        <v>18</v>
      </c>
      <c r="B24" s="332" t="s">
        <v>200</v>
      </c>
      <c r="C24" s="333" t="s">
        <v>182</v>
      </c>
      <c r="D24" s="333" t="s">
        <v>153</v>
      </c>
      <c r="E24" s="337" t="s">
        <v>140</v>
      </c>
      <c r="F24" s="336">
        <v>5500000</v>
      </c>
      <c r="G24" s="336"/>
      <c r="H24" s="336">
        <v>0</v>
      </c>
      <c r="I24" s="336">
        <v>0</v>
      </c>
      <c r="J24" s="337">
        <v>0</v>
      </c>
      <c r="K24" s="337">
        <v>0</v>
      </c>
      <c r="L24" s="339" t="s">
        <v>149</v>
      </c>
      <c r="M24" s="351"/>
      <c r="N24" s="351"/>
      <c r="O24" s="349"/>
      <c r="P24" s="349"/>
    </row>
    <row r="25" spans="1:16" s="297" customFormat="1" ht="303.75">
      <c r="A25" s="332">
        <v>19</v>
      </c>
      <c r="B25" s="332" t="s">
        <v>200</v>
      </c>
      <c r="C25" s="354" t="s">
        <v>183</v>
      </c>
      <c r="D25" s="342" t="s">
        <v>184</v>
      </c>
      <c r="E25" s="337" t="s">
        <v>177</v>
      </c>
      <c r="F25" s="355">
        <v>8400000</v>
      </c>
      <c r="G25" s="356">
        <v>0</v>
      </c>
      <c r="H25" s="356">
        <v>0</v>
      </c>
      <c r="I25" s="355">
        <v>8400000</v>
      </c>
      <c r="J25" s="357">
        <v>12</v>
      </c>
      <c r="K25" s="357">
        <v>1000</v>
      </c>
      <c r="L25" s="345" t="s">
        <v>308</v>
      </c>
      <c r="M25" s="346" t="s">
        <v>309</v>
      </c>
      <c r="N25" s="358" t="s">
        <v>310</v>
      </c>
      <c r="O25" s="348" t="s">
        <v>275</v>
      </c>
      <c r="P25" s="349"/>
    </row>
    <row r="26" spans="1:16" s="297" customFormat="1" ht="180">
      <c r="A26" s="332">
        <v>20</v>
      </c>
      <c r="B26" s="332" t="s">
        <v>200</v>
      </c>
      <c r="C26" s="354" t="s">
        <v>185</v>
      </c>
      <c r="D26" s="333" t="s">
        <v>186</v>
      </c>
      <c r="E26" s="357" t="s">
        <v>177</v>
      </c>
      <c r="F26" s="355">
        <v>1000000</v>
      </c>
      <c r="G26" s="356">
        <v>0</v>
      </c>
      <c r="H26" s="356">
        <v>10</v>
      </c>
      <c r="I26" s="355">
        <v>1000000</v>
      </c>
      <c r="J26" s="357">
        <v>12</v>
      </c>
      <c r="K26" s="357">
        <v>100</v>
      </c>
      <c r="L26" s="345" t="s">
        <v>311</v>
      </c>
      <c r="M26" s="352" t="s">
        <v>312</v>
      </c>
      <c r="N26" s="352" t="s">
        <v>313</v>
      </c>
      <c r="O26" s="348" t="s">
        <v>276</v>
      </c>
      <c r="P26" s="349"/>
    </row>
    <row r="27" spans="1:16" s="297" customFormat="1" ht="315">
      <c r="A27" s="332">
        <v>21</v>
      </c>
      <c r="B27" s="332" t="s">
        <v>200</v>
      </c>
      <c r="C27" s="354" t="s">
        <v>277</v>
      </c>
      <c r="D27" s="333" t="s">
        <v>189</v>
      </c>
      <c r="E27" s="357" t="s">
        <v>211</v>
      </c>
      <c r="F27" s="355">
        <v>6700000</v>
      </c>
      <c r="G27" s="356">
        <v>0</v>
      </c>
      <c r="H27" s="356">
        <v>0</v>
      </c>
      <c r="I27" s="355">
        <v>6700000</v>
      </c>
      <c r="J27" s="357">
        <v>12</v>
      </c>
      <c r="K27" s="357">
        <v>800</v>
      </c>
      <c r="L27" s="345" t="s">
        <v>314</v>
      </c>
      <c r="M27" s="352" t="s">
        <v>315</v>
      </c>
      <c r="N27" s="347" t="s">
        <v>316</v>
      </c>
      <c r="O27" s="348" t="s">
        <v>278</v>
      </c>
      <c r="P27" s="349" t="s">
        <v>188</v>
      </c>
    </row>
    <row r="28" spans="1:16" s="297" customFormat="1">
      <c r="A28" s="359"/>
      <c r="B28" s="359" t="s">
        <v>190</v>
      </c>
      <c r="C28" s="360"/>
      <c r="D28" s="360"/>
      <c r="E28" s="361"/>
      <c r="F28" s="362">
        <f t="shared" ref="F28:P28" si="0">SUM(F7:F27)</f>
        <v>100093000</v>
      </c>
      <c r="G28" s="362">
        <f t="shared" si="0"/>
        <v>13501150</v>
      </c>
      <c r="H28" s="362">
        <f t="shared" si="0"/>
        <v>24108080</v>
      </c>
      <c r="I28" s="362">
        <f t="shared" si="0"/>
        <v>43127440</v>
      </c>
      <c r="J28" s="362">
        <f t="shared" si="0"/>
        <v>164</v>
      </c>
      <c r="K28" s="362">
        <f t="shared" si="0"/>
        <v>33134</v>
      </c>
      <c r="L28" s="362">
        <f t="shared" si="0"/>
        <v>0</v>
      </c>
      <c r="M28" s="362"/>
      <c r="N28" s="362"/>
      <c r="O28" s="362">
        <f t="shared" si="0"/>
        <v>0</v>
      </c>
      <c r="P28" s="362">
        <f t="shared" si="0"/>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O56" sqref="O56"/>
    </sheetView>
  </sheetViews>
  <sheetFormatPr defaultRowHeight="15"/>
  <cols>
    <col min="1" max="1" width="51.7109375" customWidth="1"/>
  </cols>
  <sheetData>
    <row r="1" spans="1:6">
      <c r="A1" s="277"/>
      <c r="B1" s="278">
        <v>2013</v>
      </c>
      <c r="C1" s="278">
        <v>2014</v>
      </c>
      <c r="D1" s="278">
        <v>2015</v>
      </c>
      <c r="E1" s="278">
        <v>2016</v>
      </c>
      <c r="F1" s="278">
        <v>2017</v>
      </c>
    </row>
    <row r="2" spans="1:6">
      <c r="A2" s="279" t="s">
        <v>229</v>
      </c>
      <c r="B2" s="280">
        <v>-5.8</v>
      </c>
      <c r="C2" s="280">
        <v>-1.9</v>
      </c>
      <c r="D2" s="280">
        <v>1.5</v>
      </c>
      <c r="E2" s="280">
        <v>3.2</v>
      </c>
      <c r="F2" s="280">
        <v>3.5</v>
      </c>
    </row>
    <row r="3" spans="1:6">
      <c r="A3" s="279" t="s">
        <v>230</v>
      </c>
      <c r="B3" s="281">
        <v>-7.2</v>
      </c>
      <c r="C3" s="280">
        <v>-2.5</v>
      </c>
      <c r="D3" s="280">
        <v>1.4</v>
      </c>
      <c r="E3" s="280">
        <v>3.1</v>
      </c>
      <c r="F3" s="280">
        <v>3.4</v>
      </c>
    </row>
    <row r="4" spans="1:6">
      <c r="B4" s="277"/>
      <c r="C4" s="277"/>
      <c r="D4" s="277"/>
      <c r="E4" s="277"/>
      <c r="F4" s="277"/>
    </row>
    <row r="5" spans="1:6">
      <c r="A5" s="279" t="s">
        <v>231</v>
      </c>
      <c r="B5" s="278">
        <v>2013</v>
      </c>
      <c r="C5" s="278">
        <v>2014</v>
      </c>
      <c r="D5" s="278">
        <v>2015</v>
      </c>
      <c r="E5" s="278">
        <v>2016</v>
      </c>
      <c r="F5" s="278">
        <v>2017</v>
      </c>
    </row>
    <row r="6" spans="1:6">
      <c r="A6" s="282" t="s">
        <v>45</v>
      </c>
      <c r="B6" s="277">
        <v>-0.7</v>
      </c>
      <c r="C6" s="277">
        <v>1</v>
      </c>
      <c r="D6" s="277">
        <v>-0.9</v>
      </c>
      <c r="E6" s="277">
        <v>1.2</v>
      </c>
      <c r="F6" s="277">
        <v>0.9</v>
      </c>
    </row>
    <row r="7" spans="1:6">
      <c r="A7" s="282" t="s">
        <v>46</v>
      </c>
      <c r="B7" s="277">
        <v>-6.5</v>
      </c>
      <c r="C7" s="277">
        <v>-2.1</v>
      </c>
      <c r="D7" s="277">
        <v>3.1</v>
      </c>
      <c r="E7" s="277">
        <v>3.6</v>
      </c>
      <c r="F7" s="277">
        <v>-2.5</v>
      </c>
    </row>
    <row r="8" spans="1:6">
      <c r="A8" s="282" t="s">
        <v>47</v>
      </c>
      <c r="B8" s="277">
        <v>1.3</v>
      </c>
      <c r="C8" s="277">
        <v>-4.3</v>
      </c>
      <c r="D8" s="277">
        <v>1.2</v>
      </c>
      <c r="E8" s="277">
        <v>-5.0999999999999996</v>
      </c>
      <c r="F8" s="277">
        <v>4.2</v>
      </c>
    </row>
    <row r="9" spans="1:6">
      <c r="A9" s="282"/>
      <c r="B9" s="278">
        <v>2013</v>
      </c>
      <c r="C9" s="278">
        <v>2014</v>
      </c>
      <c r="D9" s="278">
        <v>2015</v>
      </c>
      <c r="E9" s="278">
        <v>2016</v>
      </c>
      <c r="F9" s="278">
        <v>2017</v>
      </c>
    </row>
    <row r="10" spans="1:6">
      <c r="A10" s="279" t="s">
        <v>220</v>
      </c>
      <c r="B10" s="277">
        <v>0.4</v>
      </c>
      <c r="C10" s="277">
        <v>0.8</v>
      </c>
      <c r="D10" s="277">
        <v>0.9</v>
      </c>
      <c r="E10" s="277">
        <v>1.2</v>
      </c>
      <c r="F10" s="277">
        <v>1</v>
      </c>
    </row>
    <row r="11" spans="1:6">
      <c r="A11" s="279" t="s">
        <v>232</v>
      </c>
      <c r="B11" s="277">
        <v>15.9</v>
      </c>
      <c r="C11" s="277">
        <v>16.2</v>
      </c>
      <c r="D11" s="277">
        <v>14.9</v>
      </c>
      <c r="E11" s="277">
        <v>13</v>
      </c>
      <c r="F11" s="277">
        <v>11</v>
      </c>
    </row>
    <row r="12" spans="1:6">
      <c r="A12" s="279" t="s">
        <v>233</v>
      </c>
      <c r="B12" s="283">
        <v>6</v>
      </c>
      <c r="C12" s="277">
        <v>7.6</v>
      </c>
      <c r="D12" s="277">
        <v>6.8</v>
      </c>
      <c r="E12" s="277">
        <v>5.7</v>
      </c>
      <c r="F12" s="277">
        <v>4.5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6"/>
  <sheetViews>
    <sheetView workbookViewId="0">
      <selection activeCell="O8" sqref="O8"/>
    </sheetView>
  </sheetViews>
  <sheetFormatPr defaultRowHeight="15"/>
  <cols>
    <col min="1" max="1" width="10.42578125" customWidth="1"/>
    <col min="2" max="3" width="0" hidden="1" customWidth="1"/>
    <col min="4" max="4" width="4.140625" customWidth="1"/>
    <col min="5" max="5" width="13.5703125" customWidth="1"/>
    <col min="17" max="17" width="12.140625" customWidth="1"/>
    <col min="18" max="18" width="9.5703125" bestFit="1" customWidth="1"/>
    <col min="22" max="22" width="11.5703125" bestFit="1" customWidth="1"/>
  </cols>
  <sheetData>
    <row r="1" spans="1:21">
      <c r="A1" s="185" t="s">
        <v>87</v>
      </c>
      <c r="B1" t="s">
        <v>88</v>
      </c>
      <c r="C1" t="s">
        <v>89</v>
      </c>
      <c r="D1" t="s">
        <v>90</v>
      </c>
      <c r="E1" t="s">
        <v>91</v>
      </c>
      <c r="F1" t="s">
        <v>92</v>
      </c>
      <c r="G1" t="s">
        <v>93</v>
      </c>
      <c r="H1" t="s">
        <v>94</v>
      </c>
      <c r="I1" t="s">
        <v>95</v>
      </c>
      <c r="J1" t="s">
        <v>96</v>
      </c>
      <c r="K1" t="s">
        <v>97</v>
      </c>
      <c r="L1" t="s">
        <v>98</v>
      </c>
      <c r="M1" t="s">
        <v>142</v>
      </c>
      <c r="N1" t="s">
        <v>239</v>
      </c>
      <c r="O1" t="s">
        <v>240</v>
      </c>
      <c r="P1" t="s">
        <v>241</v>
      </c>
      <c r="Q1" t="s">
        <v>224</v>
      </c>
      <c r="R1" t="s">
        <v>235</v>
      </c>
    </row>
    <row r="2" spans="1:21">
      <c r="A2" s="184">
        <v>-0.25548046810615066</v>
      </c>
      <c r="B2" s="184">
        <v>-0.13770690462420188</v>
      </c>
      <c r="C2" s="184">
        <v>-4.9642847293074333E-2</v>
      </c>
      <c r="D2" s="184">
        <v>7.7260561242775694E-2</v>
      </c>
      <c r="E2" s="184">
        <v>0.6</v>
      </c>
      <c r="F2" s="184">
        <v>0.54531005946345523</v>
      </c>
      <c r="G2" s="184">
        <v>0.63501580726044171</v>
      </c>
      <c r="H2" s="184">
        <v>0.77102234258632496</v>
      </c>
      <c r="I2" s="184">
        <v>0.7468482680591304</v>
      </c>
      <c r="J2" s="184">
        <v>0.92137133345426836</v>
      </c>
      <c r="K2" s="184">
        <v>0.71630587053630457</v>
      </c>
      <c r="L2" s="184">
        <v>1.4896073903002183</v>
      </c>
      <c r="M2" s="184">
        <v>0.3</v>
      </c>
      <c r="N2" s="184">
        <v>0.6</v>
      </c>
      <c r="O2" s="184">
        <v>0.7</v>
      </c>
      <c r="P2" s="184">
        <v>0.7</v>
      </c>
      <c r="Q2" s="184">
        <v>1.1000000000000001</v>
      </c>
      <c r="R2" s="184">
        <v>1</v>
      </c>
      <c r="S2" s="184"/>
      <c r="T2" s="184"/>
      <c r="U2" s="190"/>
    </row>
    <row r="19" spans="1:21">
      <c r="A19" s="186"/>
      <c r="B19" s="186"/>
      <c r="C19" s="186"/>
      <c r="D19" s="186"/>
      <c r="E19" s="186"/>
      <c r="F19" s="186"/>
      <c r="G19" s="186"/>
      <c r="H19" s="186"/>
      <c r="I19" s="186"/>
      <c r="J19" s="186"/>
      <c r="K19" s="186"/>
      <c r="L19" s="186"/>
      <c r="M19" s="186"/>
      <c r="N19" s="186"/>
      <c r="O19" s="186"/>
      <c r="P19" s="186"/>
      <c r="Q19" s="186"/>
    </row>
    <row r="20" spans="1:21">
      <c r="A20" s="184" t="s">
        <v>87</v>
      </c>
      <c r="B20" s="184" t="s">
        <v>88</v>
      </c>
      <c r="C20" s="184" t="s">
        <v>89</v>
      </c>
      <c r="D20" s="184" t="s">
        <v>90</v>
      </c>
      <c r="E20" s="184" t="s">
        <v>91</v>
      </c>
      <c r="F20" s="184" t="s">
        <v>92</v>
      </c>
      <c r="G20" s="184" t="s">
        <v>93</v>
      </c>
      <c r="H20" s="184" t="s">
        <v>94</v>
      </c>
      <c r="I20" s="184" t="s">
        <v>95</v>
      </c>
      <c r="J20" s="184" t="s">
        <v>96</v>
      </c>
      <c r="K20" s="184" t="s">
        <v>97</v>
      </c>
      <c r="L20" s="184" t="s">
        <v>98</v>
      </c>
      <c r="M20" s="184" t="s">
        <v>142</v>
      </c>
      <c r="N20" s="184" t="s">
        <v>143</v>
      </c>
      <c r="O20" s="184" t="s">
        <v>240</v>
      </c>
      <c r="P20" s="184" t="s">
        <v>145</v>
      </c>
      <c r="Q20" s="184" t="s">
        <v>224</v>
      </c>
      <c r="R20" s="184" t="s">
        <v>235</v>
      </c>
    </row>
    <row r="21" spans="1:21">
      <c r="A21" s="184">
        <v>-0.6</v>
      </c>
      <c r="B21" s="184">
        <v>-0.1</v>
      </c>
      <c r="C21" s="184">
        <v>-0.2</v>
      </c>
      <c r="D21" s="184">
        <v>-2.3366641045352576E-2</v>
      </c>
      <c r="E21" s="184">
        <v>0.4</v>
      </c>
      <c r="F21" s="184">
        <v>0.7</v>
      </c>
      <c r="G21" s="184">
        <v>0.6</v>
      </c>
      <c r="H21" s="184">
        <v>0.65002297442180446</v>
      </c>
      <c r="I21" s="184">
        <v>0.9</v>
      </c>
      <c r="J21" s="184">
        <v>0.8</v>
      </c>
      <c r="K21" s="184">
        <v>0.9</v>
      </c>
      <c r="L21" s="184">
        <v>0.8</v>
      </c>
      <c r="M21" s="184">
        <v>1.8</v>
      </c>
      <c r="N21" s="184">
        <v>0.8</v>
      </c>
      <c r="O21" s="184">
        <v>0.7</v>
      </c>
      <c r="P21" s="184">
        <v>1.1000000000000001</v>
      </c>
      <c r="Q21" s="184">
        <v>0.8</v>
      </c>
      <c r="R21" s="207">
        <v>1.1000000000000001</v>
      </c>
      <c r="S21" s="185"/>
      <c r="T21" s="184"/>
      <c r="U21" s="190"/>
    </row>
    <row r="39" spans="1:23">
      <c r="A39" s="186"/>
      <c r="B39" s="186" t="s">
        <v>86</v>
      </c>
      <c r="C39" s="186" t="s">
        <v>87</v>
      </c>
      <c r="D39" s="186" t="s">
        <v>88</v>
      </c>
      <c r="E39" s="186" t="s">
        <v>89</v>
      </c>
      <c r="F39" s="186" t="s">
        <v>90</v>
      </c>
      <c r="G39" s="186" t="s">
        <v>91</v>
      </c>
      <c r="H39" s="186" t="s">
        <v>92</v>
      </c>
      <c r="I39" s="186" t="s">
        <v>93</v>
      </c>
      <c r="J39" s="186" t="s">
        <v>94</v>
      </c>
      <c r="K39" s="186" t="s">
        <v>95</v>
      </c>
      <c r="L39" s="186" t="s">
        <v>96</v>
      </c>
      <c r="M39" s="186" t="s">
        <v>97</v>
      </c>
      <c r="N39" s="186" t="s">
        <v>98</v>
      </c>
      <c r="O39" s="186" t="s">
        <v>142</v>
      </c>
      <c r="P39" s="186" t="s">
        <v>143</v>
      </c>
      <c r="Q39" s="186" t="s">
        <v>240</v>
      </c>
      <c r="R39" s="186" t="s">
        <v>145</v>
      </c>
      <c r="S39" t="s">
        <v>224</v>
      </c>
      <c r="T39" t="s">
        <v>144</v>
      </c>
      <c r="U39" t="s">
        <v>145</v>
      </c>
      <c r="V39" s="185" t="s">
        <v>224</v>
      </c>
      <c r="W39" s="185" t="s">
        <v>235</v>
      </c>
    </row>
    <row r="40" spans="1:23">
      <c r="A40" s="186" t="s">
        <v>45</v>
      </c>
      <c r="B40" s="184">
        <v>0.53948269449359998</v>
      </c>
      <c r="C40" s="184">
        <v>6.3</v>
      </c>
      <c r="D40" s="184">
        <v>-2.0716718239493872</v>
      </c>
      <c r="E40" s="184">
        <v>3.3850792429115586</v>
      </c>
      <c r="F40" s="184">
        <v>1.3670000785435974</v>
      </c>
      <c r="G40" s="184">
        <v>1.0568196365645406</v>
      </c>
      <c r="H40" s="184">
        <v>-17.600000000000001</v>
      </c>
      <c r="I40" s="184">
        <v>-4.5907771084538069</v>
      </c>
      <c r="J40" s="184">
        <v>1.4993011879804214</v>
      </c>
      <c r="K40" s="184">
        <v>-0.99555580035182345</v>
      </c>
      <c r="L40" s="184">
        <v>0.73157417098113342</v>
      </c>
      <c r="M40" s="184">
        <v>0.26006666308262538</v>
      </c>
      <c r="N40" s="184">
        <v>1.6639297563591242</v>
      </c>
      <c r="O40" s="184">
        <v>-3.8</v>
      </c>
      <c r="P40" s="184">
        <v>3.6</v>
      </c>
      <c r="Q40" s="184">
        <v>2.5</v>
      </c>
      <c r="R40" s="184">
        <v>1.1000000000000001</v>
      </c>
      <c r="S40" s="185">
        <v>0.1</v>
      </c>
      <c r="T40" s="184">
        <f>[1]Α!AG38</f>
        <v>2.524296895157832</v>
      </c>
      <c r="U40" s="184">
        <f>[1]Α!AH38</f>
        <v>1.0718445599532771</v>
      </c>
      <c r="V40" s="191">
        <v>0.1</v>
      </c>
      <c r="W40" s="190">
        <v>4</v>
      </c>
    </row>
    <row r="41" spans="1:23">
      <c r="A41" s="186" t="s">
        <v>46</v>
      </c>
      <c r="B41" s="184">
        <v>-6.496945982057639</v>
      </c>
      <c r="C41" s="184">
        <v>1.1000000000000001</v>
      </c>
      <c r="D41" s="184">
        <v>2.1664242517032761</v>
      </c>
      <c r="E41" s="184">
        <v>-5.851940656376442</v>
      </c>
      <c r="F41" s="184">
        <v>-4.9900517309988004</v>
      </c>
      <c r="G41" s="184">
        <v>0.35740213324397985</v>
      </c>
      <c r="H41" s="184">
        <v>-22.4</v>
      </c>
      <c r="I41" s="184">
        <v>4.6769795782093411</v>
      </c>
      <c r="J41" s="184">
        <v>6.7724530207585758</v>
      </c>
      <c r="K41" s="184">
        <v>0.8538497921386039</v>
      </c>
      <c r="L41" s="184">
        <v>4.9365651379758901E-2</v>
      </c>
      <c r="M41" s="184">
        <v>-0.83514887436454899</v>
      </c>
      <c r="N41" s="184">
        <v>-0.19385271501496959</v>
      </c>
      <c r="O41" s="184">
        <v>3.7</v>
      </c>
      <c r="P41" s="184">
        <v>2.8</v>
      </c>
      <c r="Q41" s="184">
        <v>-6.4</v>
      </c>
      <c r="R41" s="184">
        <v>-10.1</v>
      </c>
      <c r="S41" s="185">
        <v>5.3</v>
      </c>
      <c r="T41" s="184">
        <f>[1]Α!AG40</f>
        <v>-6.3942190915715287</v>
      </c>
      <c r="U41" s="184">
        <f>[1]Α!AH40</f>
        <v>-10.102713806898038</v>
      </c>
      <c r="V41" s="191">
        <v>5.3</v>
      </c>
      <c r="W41" s="190">
        <v>5.0999999999999996</v>
      </c>
    </row>
    <row r="42" spans="1:23">
      <c r="A42" s="186" t="s">
        <v>47</v>
      </c>
      <c r="B42" s="184">
        <v>3.3444718872584644</v>
      </c>
      <c r="C42" s="184">
        <v>-3.6</v>
      </c>
      <c r="D42" s="184">
        <v>-3.5848844401956939</v>
      </c>
      <c r="E42" s="184">
        <v>-3.8464903327403732</v>
      </c>
      <c r="F42" s="184">
        <v>-3.2694407375955308</v>
      </c>
      <c r="G42" s="184">
        <v>-6.2801780899228703</v>
      </c>
      <c r="H42" s="184">
        <v>-24.4</v>
      </c>
      <c r="I42" s="184">
        <v>-0.85979057241310386</v>
      </c>
      <c r="J42" s="184">
        <v>1.7311196598501795</v>
      </c>
      <c r="K42" s="184">
        <v>-3.8146415895445642</v>
      </c>
      <c r="L42" s="184">
        <v>7.5835431251508822</v>
      </c>
      <c r="M42" s="184">
        <v>3.0026605853287691</v>
      </c>
      <c r="N42" s="184">
        <v>-7.9003690036900309</v>
      </c>
      <c r="O42" s="184">
        <v>6.7</v>
      </c>
      <c r="P42" s="184">
        <v>5.7</v>
      </c>
      <c r="Q42" s="184">
        <v>0.7</v>
      </c>
      <c r="R42" s="184">
        <v>3.5</v>
      </c>
      <c r="S42" s="185">
        <v>-1.5</v>
      </c>
      <c r="T42" s="184">
        <f>[1]Α!AG42</f>
        <v>0.71794142735286925</v>
      </c>
      <c r="U42" s="184">
        <f>[1]Α!AH42</f>
        <v>3.4758980873738494</v>
      </c>
      <c r="V42" s="191">
        <v>-1.5</v>
      </c>
      <c r="W42" s="190">
        <v>4.7</v>
      </c>
    </row>
    <row r="62" spans="1:23">
      <c r="B62" s="27"/>
      <c r="C62" s="188"/>
      <c r="D62" s="188"/>
      <c r="E62" s="188"/>
      <c r="F62" s="188"/>
      <c r="G62" s="188"/>
      <c r="H62" s="188"/>
      <c r="I62" s="188"/>
      <c r="J62" s="188"/>
      <c r="K62" s="188"/>
      <c r="L62" s="188"/>
      <c r="M62" s="188"/>
      <c r="N62" s="188"/>
      <c r="O62" s="188"/>
      <c r="P62" s="188"/>
      <c r="Q62" s="188"/>
      <c r="R62" s="188"/>
      <c r="S62" s="188"/>
    </row>
    <row r="63" spans="1:23">
      <c r="A63" s="189"/>
      <c r="B63" s="187" t="s">
        <v>83</v>
      </c>
      <c r="C63" s="187" t="s">
        <v>84</v>
      </c>
      <c r="D63" s="187" t="s">
        <v>85</v>
      </c>
      <c r="E63" s="187" t="s">
        <v>86</v>
      </c>
      <c r="F63" s="187" t="s">
        <v>87</v>
      </c>
      <c r="G63" s="187" t="s">
        <v>88</v>
      </c>
      <c r="H63" s="187" t="s">
        <v>89</v>
      </c>
      <c r="I63" s="187" t="s">
        <v>90</v>
      </c>
      <c r="J63" s="187" t="s">
        <v>91</v>
      </c>
      <c r="K63" s="187" t="s">
        <v>92</v>
      </c>
      <c r="L63" s="187" t="s">
        <v>93</v>
      </c>
      <c r="M63" s="187" t="s">
        <v>94</v>
      </c>
      <c r="N63" s="187" t="s">
        <v>95</v>
      </c>
      <c r="O63" s="187" t="s">
        <v>96</v>
      </c>
      <c r="P63" s="187" t="s">
        <v>97</v>
      </c>
      <c r="Q63" s="187" t="s">
        <v>98</v>
      </c>
      <c r="R63" s="187" t="s">
        <v>142</v>
      </c>
      <c r="S63" s="189" t="s">
        <v>143</v>
      </c>
      <c r="T63" s="189" t="s">
        <v>144</v>
      </c>
      <c r="U63" s="189" t="s">
        <v>145</v>
      </c>
      <c r="V63" s="189" t="s">
        <v>224</v>
      </c>
      <c r="W63" s="189" t="s">
        <v>235</v>
      </c>
    </row>
    <row r="64" spans="1:23">
      <c r="A64" s="27" t="s">
        <v>220</v>
      </c>
      <c r="B64" s="191">
        <v>0.2</v>
      </c>
      <c r="C64" s="191">
        <v>0.83</v>
      </c>
      <c r="D64" s="191">
        <v>0.4</v>
      </c>
      <c r="E64" s="191">
        <v>0.2</v>
      </c>
      <c r="F64" s="191">
        <v>0.4</v>
      </c>
      <c r="G64" s="191">
        <v>1.0622755726537254</v>
      </c>
      <c r="H64" s="191">
        <v>1.2</v>
      </c>
      <c r="I64" s="191">
        <v>0.35</v>
      </c>
      <c r="J64" s="191">
        <v>0.34</v>
      </c>
      <c r="K64" s="191">
        <v>0.73806889316343127</v>
      </c>
      <c r="L64" s="191">
        <v>1.0509163655136811</v>
      </c>
      <c r="M64" s="191">
        <v>0.75312580674976648</v>
      </c>
      <c r="N64" s="191">
        <v>0.78</v>
      </c>
      <c r="O64" s="191">
        <v>0.88854567848135912</v>
      </c>
      <c r="P64" s="191">
        <v>0.86814696268620162</v>
      </c>
      <c r="Q64" s="191">
        <v>0.99018892402497372</v>
      </c>
      <c r="R64" s="191">
        <v>1.1000000000000001</v>
      </c>
      <c r="S64" s="191">
        <v>0.8</v>
      </c>
      <c r="T64" s="191">
        <v>1.3</v>
      </c>
      <c r="U64" s="191">
        <v>1</v>
      </c>
      <c r="V64" s="191">
        <v>1.2</v>
      </c>
      <c r="W64" s="191">
        <v>1.4</v>
      </c>
    </row>
    <row r="65" spans="1:23">
      <c r="A65" s="27" t="s">
        <v>221</v>
      </c>
      <c r="B65" s="190">
        <v>14.9</v>
      </c>
      <c r="C65" s="190">
        <v>15.7</v>
      </c>
      <c r="D65" s="190">
        <v>16.5</v>
      </c>
      <c r="E65" s="190">
        <v>16.3</v>
      </c>
      <c r="F65" s="190">
        <v>16.2</v>
      </c>
      <c r="G65" s="190">
        <v>15.9</v>
      </c>
      <c r="H65" s="190">
        <v>16.3</v>
      </c>
      <c r="I65" s="190">
        <v>16.399999999999999</v>
      </c>
      <c r="J65" s="190">
        <v>16.600000000000001</v>
      </c>
      <c r="K65" s="190">
        <v>15.2</v>
      </c>
      <c r="L65" s="190">
        <v>14.9</v>
      </c>
      <c r="M65" s="190">
        <v>13</v>
      </c>
      <c r="N65" s="190">
        <v>13.2</v>
      </c>
      <c r="O65" s="190">
        <v>12.9</v>
      </c>
      <c r="P65" s="190">
        <v>13</v>
      </c>
      <c r="Q65" s="190">
        <v>13.1</v>
      </c>
      <c r="R65" s="190">
        <v>12.5</v>
      </c>
      <c r="S65" s="190">
        <v>11</v>
      </c>
      <c r="T65" s="190">
        <v>10.5</v>
      </c>
      <c r="U65" s="190">
        <v>10.1</v>
      </c>
      <c r="V65" s="190">
        <v>9.4</v>
      </c>
      <c r="W65" s="190">
        <v>8.1</v>
      </c>
    </row>
    <row r="83" spans="1:23" ht="13.5" customHeight="1"/>
    <row r="84" spans="1:23" ht="28.5" customHeight="1">
      <c r="A84" s="185"/>
      <c r="B84" s="187" t="s">
        <v>83</v>
      </c>
      <c r="C84" s="187" t="s">
        <v>84</v>
      </c>
      <c r="D84" s="187" t="s">
        <v>85</v>
      </c>
      <c r="E84" s="187" t="s">
        <v>86</v>
      </c>
      <c r="F84" s="187" t="s">
        <v>87</v>
      </c>
      <c r="G84" s="187" t="s">
        <v>88</v>
      </c>
      <c r="H84" s="187" t="s">
        <v>89</v>
      </c>
      <c r="I84" s="187" t="s">
        <v>90</v>
      </c>
      <c r="J84" s="187" t="s">
        <v>91</v>
      </c>
      <c r="K84" s="187" t="s">
        <v>92</v>
      </c>
      <c r="L84" s="187" t="s">
        <v>93</v>
      </c>
      <c r="M84" s="187" t="s">
        <v>94</v>
      </c>
      <c r="N84" s="187" t="s">
        <v>95</v>
      </c>
      <c r="O84" s="187" t="s">
        <v>96</v>
      </c>
      <c r="P84" s="187" t="s">
        <v>97</v>
      </c>
      <c r="Q84" s="187" t="s">
        <v>98</v>
      </c>
      <c r="R84" s="187" t="s">
        <v>142</v>
      </c>
      <c r="S84" s="190" t="s">
        <v>143</v>
      </c>
      <c r="T84" s="190" t="s">
        <v>144</v>
      </c>
      <c r="U84" s="190" t="s">
        <v>145</v>
      </c>
      <c r="V84" s="190" t="s">
        <v>224</v>
      </c>
      <c r="W84" s="190" t="s">
        <v>235</v>
      </c>
    </row>
    <row r="85" spans="1:23">
      <c r="A85" s="185" t="s">
        <v>228</v>
      </c>
      <c r="B85" s="185">
        <v>5.5</v>
      </c>
      <c r="C85" s="185">
        <v>5.6</v>
      </c>
      <c r="D85" s="185">
        <v>6.3</v>
      </c>
      <c r="E85" s="185">
        <v>6.7</v>
      </c>
      <c r="F85" s="185">
        <v>7.4</v>
      </c>
      <c r="G85" s="185">
        <v>7.7</v>
      </c>
      <c r="H85" s="185">
        <v>7.7</v>
      </c>
      <c r="I85" s="185">
        <v>7.7</v>
      </c>
      <c r="J85" s="184">
        <v>7.6</v>
      </c>
      <c r="K85" s="185">
        <v>7.6</v>
      </c>
      <c r="L85" s="185">
        <v>6.8</v>
      </c>
      <c r="M85" s="185">
        <v>6.1</v>
      </c>
      <c r="N85" s="185">
        <v>5.8</v>
      </c>
      <c r="O85" s="185">
        <v>5.6</v>
      </c>
      <c r="P85" s="185">
        <v>5.7</v>
      </c>
      <c r="Q85" s="185">
        <v>5.8</v>
      </c>
      <c r="R85" s="185">
        <v>5.3</v>
      </c>
      <c r="S85" s="185">
        <v>4.9000000000000004</v>
      </c>
      <c r="T85" s="185">
        <v>4.3</v>
      </c>
      <c r="U85" s="185">
        <v>3.4</v>
      </c>
      <c r="V85" s="185">
        <v>3.2</v>
      </c>
      <c r="W85" s="185">
        <v>2.5</v>
      </c>
    </row>
    <row r="105" hidden="1"/>
    <row r="106" hidden="1"/>
  </sheetData>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Contents</vt:lpstr>
      <vt:lpstr>A</vt:lpstr>
      <vt:lpstr>B</vt:lpstr>
      <vt:lpstr>C</vt:lpstr>
      <vt:lpstr>D</vt:lpstr>
      <vt:lpstr>ALMPs</vt:lpstr>
      <vt:lpstr>ANNUAL</vt:lpstr>
      <vt:lpstr>Q Graphs </vt:lpstr>
      <vt:lpstr>A!Print_Area</vt:lpstr>
      <vt:lpstr>B!Print_Area</vt:lpstr>
      <vt:lpstr>'C'!Print_Area</vt:lpstr>
      <vt:lpstr>D!Print_Area</vt:lpstr>
      <vt:lpstr>A!Print_Titles</vt:lpstr>
      <vt:lpstr>B!Print_Titles</vt:lpstr>
      <vt:lpstr>'C'!Print_Titles</vt:lpstr>
      <vt:lpstr>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cp:lastModifiedBy>
  <cp:lastPrinted>2016-08-19T10:53:09Z</cp:lastPrinted>
  <dcterms:created xsi:type="dcterms:W3CDTF">2016-07-13T06:54:27Z</dcterms:created>
  <dcterms:modified xsi:type="dcterms:W3CDTF">2018-10-10T06:15:11Z</dcterms:modified>
</cp:coreProperties>
</file>