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ΔΜ\PSI Project\New Portal Development\DATASETS\1503 - ΚΟΙΝΩΝΙΚΕΣ ΑΣΦΑΛΙΣΕΙΣ\ΤΚΑ\Κοινοτικοι και Αλλοδαποί Απασχολούμενοι\"/>
    </mc:Choice>
  </mc:AlternateContent>
  <bookViews>
    <workbookView xWindow="0" yWindow="0" windowWidth="21600" windowHeight="9030" activeTab="1"/>
  </bookViews>
  <sheets>
    <sheet name="total by district" sheetId="7" r:id="rId1"/>
    <sheet name="total" sheetId="6" r:id="rId2"/>
    <sheet name="europeans by district" sheetId="8" r:id="rId3"/>
    <sheet name="europeans" sheetId="4" r:id="rId4"/>
    <sheet name="aliens by district" sheetId="1" r:id="rId5"/>
    <sheet name="aliens" sheetId="3" r:id="rId6"/>
  </sheets>
  <calcPr calcId="162913"/>
</workbook>
</file>

<file path=xl/calcChain.xml><?xml version="1.0" encoding="utf-8"?>
<calcChain xmlns="http://schemas.openxmlformats.org/spreadsheetml/2006/main">
  <c r="B133" i="8" l="1"/>
  <c r="B127" i="8"/>
  <c r="B123" i="8"/>
  <c r="C135" i="1"/>
  <c r="B141" i="7" s="1"/>
  <c r="B89" i="8"/>
  <c r="B85" i="8"/>
  <c r="C99" i="1"/>
  <c r="B57" i="8"/>
  <c r="B64" i="8" s="1"/>
  <c r="B47" i="8"/>
  <c r="B51" i="8"/>
  <c r="C62" i="1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21" i="7"/>
  <c r="D122" i="7"/>
  <c r="D123" i="7"/>
  <c r="D124" i="7"/>
  <c r="D125" i="7"/>
  <c r="D126" i="7"/>
  <c r="D127" i="7"/>
  <c r="D128" i="7"/>
  <c r="D129" i="7"/>
  <c r="D130" i="7"/>
  <c r="D131" i="7"/>
  <c r="D132" i="7"/>
  <c r="D133" i="7"/>
  <c r="D134" i="7"/>
  <c r="D135" i="7"/>
  <c r="D136" i="7"/>
  <c r="D137" i="7"/>
  <c r="D138" i="7"/>
  <c r="D139" i="7"/>
  <c r="D140" i="7"/>
  <c r="D141" i="7"/>
  <c r="D142" i="7"/>
  <c r="D143" i="7"/>
  <c r="D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C142" i="7"/>
  <c r="C143" i="7"/>
  <c r="C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137" i="7"/>
  <c r="B138" i="7"/>
  <c r="B139" i="7"/>
  <c r="B140" i="7"/>
  <c r="B142" i="7"/>
  <c r="B143" i="7"/>
  <c r="B121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82" i="7"/>
  <c r="E104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82" i="7"/>
  <c r="B83" i="7"/>
  <c r="B84" i="7"/>
  <c r="B85" i="7"/>
  <c r="B86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B101" i="7"/>
  <c r="B102" i="7"/>
  <c r="B103" i="7"/>
  <c r="B104" i="7"/>
  <c r="B82" i="7"/>
  <c r="F58" i="7"/>
  <c r="F6" i="7"/>
  <c r="F7" i="7"/>
  <c r="F28" i="7" s="1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5" i="7"/>
  <c r="C65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A77" i="7"/>
  <c r="A116" i="7" s="1"/>
  <c r="A154" i="7" s="1"/>
  <c r="A193" i="7" s="1"/>
  <c r="A39" i="6" s="1"/>
  <c r="A39" i="3" s="1"/>
  <c r="B155" i="8"/>
  <c r="C155" i="8"/>
  <c r="C160" i="7" s="1"/>
  <c r="D155" i="8"/>
  <c r="E155" i="8"/>
  <c r="F155" i="8"/>
  <c r="B156" i="8"/>
  <c r="B161" i="7" s="1"/>
  <c r="C156" i="8"/>
  <c r="D156" i="8"/>
  <c r="E156" i="8"/>
  <c r="F156" i="8"/>
  <c r="B157" i="8"/>
  <c r="C157" i="8"/>
  <c r="C162" i="7" s="1"/>
  <c r="D157" i="8"/>
  <c r="E157" i="8"/>
  <c r="F157" i="8"/>
  <c r="B158" i="8"/>
  <c r="C158" i="8"/>
  <c r="C163" i="7" s="1"/>
  <c r="D158" i="8"/>
  <c r="E158" i="8"/>
  <c r="F158" i="8"/>
  <c r="B159" i="8"/>
  <c r="C159" i="8"/>
  <c r="C164" i="7" s="1"/>
  <c r="D159" i="8"/>
  <c r="E159" i="8"/>
  <c r="F159" i="8"/>
  <c r="B160" i="8"/>
  <c r="C160" i="8"/>
  <c r="C165" i="7" s="1"/>
  <c r="D160" i="8"/>
  <c r="E160" i="8"/>
  <c r="F160" i="8"/>
  <c r="B161" i="8"/>
  <c r="C161" i="8"/>
  <c r="C166" i="7" s="1"/>
  <c r="D161" i="8"/>
  <c r="E161" i="8"/>
  <c r="F161" i="8"/>
  <c r="B162" i="8"/>
  <c r="C162" i="8"/>
  <c r="C167" i="7" s="1"/>
  <c r="D162" i="8"/>
  <c r="E162" i="8"/>
  <c r="F162" i="8"/>
  <c r="B163" i="8"/>
  <c r="C163" i="8"/>
  <c r="C168" i="7" s="1"/>
  <c r="D163" i="8"/>
  <c r="E163" i="8"/>
  <c r="F163" i="8"/>
  <c r="B164" i="8"/>
  <c r="C164" i="8"/>
  <c r="D164" i="8"/>
  <c r="E164" i="8"/>
  <c r="F164" i="8"/>
  <c r="B165" i="8"/>
  <c r="C165" i="8"/>
  <c r="D165" i="8"/>
  <c r="E165" i="8"/>
  <c r="F165" i="8"/>
  <c r="B166" i="8"/>
  <c r="C166" i="8"/>
  <c r="C171" i="7" s="1"/>
  <c r="D166" i="8"/>
  <c r="E166" i="8"/>
  <c r="F166" i="8"/>
  <c r="B167" i="8"/>
  <c r="C167" i="8"/>
  <c r="C172" i="7" s="1"/>
  <c r="D167" i="8"/>
  <c r="E167" i="8"/>
  <c r="F167" i="8"/>
  <c r="B168" i="8"/>
  <c r="B173" i="7" s="1"/>
  <c r="C168" i="8"/>
  <c r="D168" i="8"/>
  <c r="E168" i="8"/>
  <c r="F168" i="8"/>
  <c r="B169" i="8"/>
  <c r="C169" i="8"/>
  <c r="C174" i="7" s="1"/>
  <c r="D169" i="8"/>
  <c r="E169" i="8"/>
  <c r="F169" i="8"/>
  <c r="C170" i="8"/>
  <c r="C175" i="7" s="1"/>
  <c r="D170" i="8"/>
  <c r="E170" i="8"/>
  <c r="F170" i="8"/>
  <c r="B171" i="8"/>
  <c r="C171" i="8"/>
  <c r="C176" i="7" s="1"/>
  <c r="D171" i="8"/>
  <c r="E171" i="8"/>
  <c r="F171" i="8"/>
  <c r="B172" i="8"/>
  <c r="B177" i="7" s="1"/>
  <c r="C172" i="8"/>
  <c r="D172" i="8"/>
  <c r="E172" i="8"/>
  <c r="F172" i="8"/>
  <c r="B173" i="8"/>
  <c r="C173" i="8"/>
  <c r="D173" i="8"/>
  <c r="E173" i="8"/>
  <c r="F173" i="8"/>
  <c r="B174" i="8"/>
  <c r="C174" i="8"/>
  <c r="C179" i="7" s="1"/>
  <c r="D174" i="8"/>
  <c r="E174" i="8"/>
  <c r="F174" i="8"/>
  <c r="B175" i="8"/>
  <c r="C175" i="8"/>
  <c r="D175" i="8"/>
  <c r="E175" i="8"/>
  <c r="F175" i="8"/>
  <c r="B176" i="8"/>
  <c r="B181" i="7" s="1"/>
  <c r="C176" i="8"/>
  <c r="C181" i="7" s="1"/>
  <c r="D176" i="8"/>
  <c r="E176" i="8"/>
  <c r="F176" i="8"/>
  <c r="C154" i="8"/>
  <c r="C159" i="7" s="1"/>
  <c r="D154" i="8"/>
  <c r="E154" i="8"/>
  <c r="F154" i="8"/>
  <c r="B154" i="8"/>
  <c r="E153" i="1"/>
  <c r="D160" i="7" s="1"/>
  <c r="F153" i="1"/>
  <c r="G153" i="1"/>
  <c r="F160" i="7" s="1"/>
  <c r="C161" i="7"/>
  <c r="E154" i="1"/>
  <c r="D161" i="7" s="1"/>
  <c r="F154" i="1"/>
  <c r="G154" i="1"/>
  <c r="E155" i="1"/>
  <c r="D162" i="7" s="1"/>
  <c r="F155" i="1"/>
  <c r="G155" i="1"/>
  <c r="F162" i="7" s="1"/>
  <c r="E156" i="1"/>
  <c r="F156" i="1"/>
  <c r="G156" i="1"/>
  <c r="F163" i="7" s="1"/>
  <c r="E157" i="1"/>
  <c r="D164" i="7" s="1"/>
  <c r="F157" i="1"/>
  <c r="G157" i="1"/>
  <c r="F164" i="7" s="1"/>
  <c r="E158" i="1"/>
  <c r="F158" i="1"/>
  <c r="G158" i="1"/>
  <c r="B166" i="7"/>
  <c r="E159" i="1"/>
  <c r="D166" i="7" s="1"/>
  <c r="F159" i="1"/>
  <c r="G159" i="1"/>
  <c r="F166" i="7" s="1"/>
  <c r="E160" i="1"/>
  <c r="F160" i="1"/>
  <c r="G160" i="1"/>
  <c r="F167" i="7" s="1"/>
  <c r="E161" i="1"/>
  <c r="D168" i="7" s="1"/>
  <c r="F161" i="1"/>
  <c r="E168" i="7" s="1"/>
  <c r="G161" i="1"/>
  <c r="F168" i="7" s="1"/>
  <c r="C169" i="7"/>
  <c r="E162" i="1"/>
  <c r="F162" i="1"/>
  <c r="G162" i="1"/>
  <c r="C170" i="7"/>
  <c r="E163" i="1"/>
  <c r="D170" i="7" s="1"/>
  <c r="F163" i="1"/>
  <c r="E170" i="7" s="1"/>
  <c r="G163" i="1"/>
  <c r="E164" i="1"/>
  <c r="F164" i="1"/>
  <c r="G164" i="1"/>
  <c r="E165" i="1"/>
  <c r="F165" i="1"/>
  <c r="E172" i="7" s="1"/>
  <c r="G165" i="1"/>
  <c r="C173" i="7"/>
  <c r="E166" i="1"/>
  <c r="D173" i="7" s="1"/>
  <c r="F166" i="1"/>
  <c r="G166" i="1"/>
  <c r="F173" i="7" s="1"/>
  <c r="E167" i="1"/>
  <c r="F167" i="1"/>
  <c r="G167" i="1"/>
  <c r="E168" i="1"/>
  <c r="D175" i="7" s="1"/>
  <c r="F168" i="1"/>
  <c r="G168" i="1"/>
  <c r="F175" i="7" s="1"/>
  <c r="E169" i="1"/>
  <c r="F169" i="1"/>
  <c r="G169" i="1"/>
  <c r="C177" i="7"/>
  <c r="E170" i="1"/>
  <c r="F170" i="1"/>
  <c r="G170" i="1"/>
  <c r="C178" i="7"/>
  <c r="E171" i="1"/>
  <c r="F171" i="1"/>
  <c r="E178" i="7" s="1"/>
  <c r="G171" i="1"/>
  <c r="E172" i="1"/>
  <c r="F172" i="1"/>
  <c r="G172" i="1"/>
  <c r="E173" i="1"/>
  <c r="F173" i="1"/>
  <c r="G173" i="1"/>
  <c r="F180" i="7" s="1"/>
  <c r="E174" i="1"/>
  <c r="D181" i="7" s="1"/>
  <c r="F174" i="1"/>
  <c r="G174" i="1"/>
  <c r="E152" i="1"/>
  <c r="F152" i="1"/>
  <c r="G152" i="1"/>
  <c r="B65" i="7"/>
  <c r="C65" i="7"/>
  <c r="D65" i="7"/>
  <c r="E65" i="7"/>
  <c r="F65" i="7"/>
  <c r="D138" i="1"/>
  <c r="E138" i="1"/>
  <c r="F138" i="1"/>
  <c r="G138" i="1"/>
  <c r="D102" i="1"/>
  <c r="E102" i="1"/>
  <c r="F102" i="1"/>
  <c r="G102" i="1"/>
  <c r="C102" i="1"/>
  <c r="H101" i="1"/>
  <c r="D27" i="3" s="1"/>
  <c r="D65" i="1"/>
  <c r="E65" i="1"/>
  <c r="F65" i="1"/>
  <c r="G65" i="1"/>
  <c r="H64" i="1"/>
  <c r="C27" i="3" s="1"/>
  <c r="H27" i="1"/>
  <c r="B27" i="3" s="1"/>
  <c r="D28" i="1"/>
  <c r="E28" i="1"/>
  <c r="F28" i="1"/>
  <c r="G28" i="1"/>
  <c r="C28" i="1"/>
  <c r="C140" i="8"/>
  <c r="D140" i="8"/>
  <c r="E140" i="8"/>
  <c r="F140" i="8"/>
  <c r="B140" i="8"/>
  <c r="G139" i="8"/>
  <c r="E27" i="4" s="1"/>
  <c r="C102" i="8"/>
  <c r="D102" i="8"/>
  <c r="E102" i="8"/>
  <c r="F102" i="8"/>
  <c r="B102" i="8"/>
  <c r="G101" i="8"/>
  <c r="D27" i="4" s="1"/>
  <c r="C64" i="8"/>
  <c r="D64" i="8"/>
  <c r="E64" i="8"/>
  <c r="F64" i="8"/>
  <c r="G63" i="8"/>
  <c r="C27" i="4" s="1"/>
  <c r="C28" i="8"/>
  <c r="D28" i="8"/>
  <c r="E28" i="8"/>
  <c r="F28" i="8"/>
  <c r="B28" i="8"/>
  <c r="G27" i="8"/>
  <c r="B27" i="4" s="1"/>
  <c r="H137" i="1"/>
  <c r="E27" i="3" s="1"/>
  <c r="C138" i="1" l="1"/>
  <c r="D167" i="7"/>
  <c r="D28" i="7"/>
  <c r="F181" i="7"/>
  <c r="D163" i="7"/>
  <c r="F161" i="7"/>
  <c r="B170" i="8"/>
  <c r="B175" i="7" s="1"/>
  <c r="B171" i="7"/>
  <c r="B167" i="7"/>
  <c r="B163" i="7"/>
  <c r="B168" i="7"/>
  <c r="B179" i="7"/>
  <c r="F178" i="7"/>
  <c r="F176" i="7"/>
  <c r="F174" i="7"/>
  <c r="F172" i="7"/>
  <c r="F170" i="7"/>
  <c r="F159" i="7"/>
  <c r="D159" i="7"/>
  <c r="E180" i="7"/>
  <c r="F179" i="7"/>
  <c r="D179" i="7"/>
  <c r="F177" i="7"/>
  <c r="D177" i="7"/>
  <c r="E176" i="7"/>
  <c r="E174" i="7"/>
  <c r="F171" i="7"/>
  <c r="D171" i="7"/>
  <c r="F169" i="7"/>
  <c r="D169" i="7"/>
  <c r="E166" i="7"/>
  <c r="F165" i="7"/>
  <c r="D165" i="7"/>
  <c r="E164" i="7"/>
  <c r="E162" i="7"/>
  <c r="C180" i="7"/>
  <c r="B180" i="7"/>
  <c r="B178" i="7"/>
  <c r="B176" i="7"/>
  <c r="B174" i="7"/>
  <c r="B172" i="7"/>
  <c r="B170" i="7"/>
  <c r="B164" i="7"/>
  <c r="B162" i="7"/>
  <c r="B160" i="7"/>
  <c r="E160" i="7"/>
  <c r="G143" i="7"/>
  <c r="E27" i="6" s="1"/>
  <c r="D180" i="7"/>
  <c r="D178" i="7"/>
  <c r="D176" i="7"/>
  <c r="D174" i="7"/>
  <c r="D172" i="7"/>
  <c r="E159" i="7"/>
  <c r="E181" i="7"/>
  <c r="E179" i="7"/>
  <c r="E177" i="7"/>
  <c r="E175" i="7"/>
  <c r="E173" i="7"/>
  <c r="E171" i="7"/>
  <c r="E169" i="7"/>
  <c r="E167" i="7"/>
  <c r="E165" i="7"/>
  <c r="E163" i="7"/>
  <c r="E161" i="7"/>
  <c r="G104" i="7"/>
  <c r="D27" i="6" s="1"/>
  <c r="F27" i="3"/>
  <c r="B165" i="7"/>
  <c r="B169" i="7"/>
  <c r="F27" i="4"/>
  <c r="H152" i="1"/>
  <c r="B159" i="7"/>
  <c r="G65" i="7"/>
  <c r="C27" i="6" s="1"/>
  <c r="A37" i="8"/>
  <c r="A112" i="8"/>
  <c r="A186" i="8"/>
  <c r="B37" i="1"/>
  <c r="B110" i="1"/>
  <c r="B184" i="1"/>
  <c r="A74" i="8"/>
  <c r="A149" i="8"/>
  <c r="A39" i="4"/>
  <c r="B74" i="1"/>
  <c r="B147" i="1"/>
  <c r="H174" i="1"/>
  <c r="H172" i="1"/>
  <c r="H170" i="1"/>
  <c r="H168" i="1"/>
  <c r="H166" i="1"/>
  <c r="H164" i="1"/>
  <c r="H162" i="1"/>
  <c r="H160" i="1"/>
  <c r="H158" i="1"/>
  <c r="H156" i="1"/>
  <c r="H154" i="1"/>
  <c r="H173" i="1"/>
  <c r="H171" i="1"/>
  <c r="H169" i="1"/>
  <c r="H167" i="1"/>
  <c r="H165" i="1"/>
  <c r="H163" i="1"/>
  <c r="H161" i="1"/>
  <c r="H159" i="1"/>
  <c r="H157" i="1"/>
  <c r="H155" i="1"/>
  <c r="H153" i="1"/>
  <c r="G154" i="8"/>
  <c r="G175" i="8"/>
  <c r="G173" i="8"/>
  <c r="G171" i="8"/>
  <c r="G169" i="8"/>
  <c r="G167" i="8"/>
  <c r="G165" i="8"/>
  <c r="G163" i="8"/>
  <c r="G161" i="8"/>
  <c r="G159" i="8"/>
  <c r="G157" i="8"/>
  <c r="G155" i="8"/>
  <c r="G176" i="8"/>
  <c r="G174" i="8"/>
  <c r="G172" i="8"/>
  <c r="G170" i="8"/>
  <c r="G168" i="8"/>
  <c r="G166" i="8"/>
  <c r="G164" i="8"/>
  <c r="G162" i="8"/>
  <c r="G160" i="8"/>
  <c r="G158" i="8"/>
  <c r="G156" i="8"/>
  <c r="B177" i="8"/>
  <c r="F177" i="8"/>
  <c r="D177" i="8"/>
  <c r="F175" i="1"/>
  <c r="E175" i="1"/>
  <c r="D182" i="7" s="1"/>
  <c r="D175" i="1"/>
  <c r="G175" i="1"/>
  <c r="C175" i="1"/>
  <c r="E177" i="8"/>
  <c r="C177" i="8"/>
  <c r="G27" i="7"/>
  <c r="B27" i="6" s="1"/>
  <c r="H100" i="1"/>
  <c r="D26" i="3" s="1"/>
  <c r="H99" i="1"/>
  <c r="D25" i="3" s="1"/>
  <c r="H98" i="1"/>
  <c r="D24" i="3" s="1"/>
  <c r="H97" i="1"/>
  <c r="D23" i="3" s="1"/>
  <c r="H96" i="1"/>
  <c r="D22" i="3" s="1"/>
  <c r="H95" i="1"/>
  <c r="D21" i="3" s="1"/>
  <c r="H94" i="1"/>
  <c r="D20" i="3" s="1"/>
  <c r="H93" i="1"/>
  <c r="D19" i="3" s="1"/>
  <c r="H92" i="1"/>
  <c r="D18" i="3" s="1"/>
  <c r="H91" i="1"/>
  <c r="D17" i="3" s="1"/>
  <c r="H90" i="1"/>
  <c r="D16" i="3" s="1"/>
  <c r="H89" i="1"/>
  <c r="D15" i="3" s="1"/>
  <c r="H88" i="1"/>
  <c r="D14" i="3" s="1"/>
  <c r="H87" i="1"/>
  <c r="D13" i="3" s="1"/>
  <c r="H86" i="1"/>
  <c r="D12" i="3" s="1"/>
  <c r="H85" i="1"/>
  <c r="D11" i="3" s="1"/>
  <c r="H84" i="1"/>
  <c r="D10" i="3" s="1"/>
  <c r="H83" i="1"/>
  <c r="D9" i="3" s="1"/>
  <c r="H82" i="1"/>
  <c r="D8" i="3" s="1"/>
  <c r="H81" i="1"/>
  <c r="D7" i="3" s="1"/>
  <c r="H80" i="1"/>
  <c r="D6" i="3" s="1"/>
  <c r="H79" i="1"/>
  <c r="D5" i="3" s="1"/>
  <c r="F105" i="7"/>
  <c r="E105" i="7"/>
  <c r="C105" i="7"/>
  <c r="F64" i="7"/>
  <c r="E64" i="7"/>
  <c r="C64" i="7"/>
  <c r="B64" i="7"/>
  <c r="F63" i="7"/>
  <c r="E63" i="7"/>
  <c r="D63" i="7"/>
  <c r="C63" i="7"/>
  <c r="B63" i="7"/>
  <c r="F62" i="7"/>
  <c r="E62" i="7"/>
  <c r="D62" i="7"/>
  <c r="C62" i="7"/>
  <c r="B62" i="7"/>
  <c r="F61" i="7"/>
  <c r="E61" i="7"/>
  <c r="D61" i="7"/>
  <c r="C61" i="7"/>
  <c r="B61" i="7"/>
  <c r="F60" i="7"/>
  <c r="E60" i="7"/>
  <c r="D60" i="7"/>
  <c r="C60" i="7"/>
  <c r="B60" i="7"/>
  <c r="F59" i="7"/>
  <c r="E59" i="7"/>
  <c r="D59" i="7"/>
  <c r="C59" i="7"/>
  <c r="B59" i="7"/>
  <c r="E58" i="7"/>
  <c r="D58" i="7"/>
  <c r="C58" i="7"/>
  <c r="B58" i="7"/>
  <c r="F57" i="7"/>
  <c r="E57" i="7"/>
  <c r="D57" i="7"/>
  <c r="C57" i="7"/>
  <c r="B57" i="7"/>
  <c r="F56" i="7"/>
  <c r="E56" i="7"/>
  <c r="D56" i="7"/>
  <c r="C56" i="7"/>
  <c r="B56" i="7"/>
  <c r="F55" i="7"/>
  <c r="E55" i="7"/>
  <c r="D55" i="7"/>
  <c r="C55" i="7"/>
  <c r="B55" i="7"/>
  <c r="F54" i="7"/>
  <c r="E54" i="7"/>
  <c r="D54" i="7"/>
  <c r="C54" i="7"/>
  <c r="B54" i="7"/>
  <c r="F53" i="7"/>
  <c r="E53" i="7"/>
  <c r="D53" i="7"/>
  <c r="C53" i="7"/>
  <c r="B53" i="7"/>
  <c r="F52" i="7"/>
  <c r="E52" i="7"/>
  <c r="D52" i="7"/>
  <c r="C52" i="7"/>
  <c r="B52" i="7"/>
  <c r="F51" i="7"/>
  <c r="E51" i="7"/>
  <c r="D51" i="7"/>
  <c r="C51" i="7"/>
  <c r="B51" i="7"/>
  <c r="F50" i="7"/>
  <c r="E50" i="7"/>
  <c r="D50" i="7"/>
  <c r="C50" i="7"/>
  <c r="B50" i="7"/>
  <c r="F49" i="7"/>
  <c r="E49" i="7"/>
  <c r="D49" i="7"/>
  <c r="C49" i="7"/>
  <c r="B49" i="7"/>
  <c r="F48" i="7"/>
  <c r="E48" i="7"/>
  <c r="D48" i="7"/>
  <c r="C48" i="7"/>
  <c r="B48" i="7"/>
  <c r="F47" i="7"/>
  <c r="E47" i="7"/>
  <c r="D47" i="7"/>
  <c r="C47" i="7"/>
  <c r="B47" i="7"/>
  <c r="F46" i="7"/>
  <c r="E46" i="7"/>
  <c r="D46" i="7"/>
  <c r="C46" i="7"/>
  <c r="B46" i="7"/>
  <c r="F45" i="7"/>
  <c r="E45" i="7"/>
  <c r="D45" i="7"/>
  <c r="C45" i="7"/>
  <c r="B45" i="7"/>
  <c r="F44" i="7"/>
  <c r="E44" i="7"/>
  <c r="D44" i="7"/>
  <c r="C44" i="7"/>
  <c r="B44" i="7"/>
  <c r="F43" i="7"/>
  <c r="E43" i="7"/>
  <c r="D43" i="7"/>
  <c r="C43" i="7"/>
  <c r="B43" i="7"/>
  <c r="G142" i="7"/>
  <c r="E26" i="6" s="1"/>
  <c r="G141" i="7"/>
  <c r="E25" i="6" s="1"/>
  <c r="G140" i="7"/>
  <c r="E24" i="6" s="1"/>
  <c r="G139" i="7"/>
  <c r="E23" i="6" s="1"/>
  <c r="G138" i="7"/>
  <c r="E22" i="6" s="1"/>
  <c r="G137" i="7"/>
  <c r="E21" i="6" s="1"/>
  <c r="G135" i="7"/>
  <c r="E19" i="6" s="1"/>
  <c r="G134" i="7"/>
  <c r="E18" i="6" s="1"/>
  <c r="G133" i="7"/>
  <c r="E17" i="6" s="1"/>
  <c r="G132" i="7"/>
  <c r="E16" i="6" s="1"/>
  <c r="G131" i="7"/>
  <c r="E15" i="6" s="1"/>
  <c r="G130" i="7"/>
  <c r="E14" i="6" s="1"/>
  <c r="G129" i="7"/>
  <c r="E13" i="6" s="1"/>
  <c r="G128" i="7"/>
  <c r="E12" i="6" s="1"/>
  <c r="G127" i="7"/>
  <c r="E11" i="6" s="1"/>
  <c r="G126" i="7"/>
  <c r="E10" i="6" s="1"/>
  <c r="G125" i="7"/>
  <c r="E9" i="6" s="1"/>
  <c r="G124" i="7"/>
  <c r="E8" i="6" s="1"/>
  <c r="G123" i="7"/>
  <c r="E7" i="6" s="1"/>
  <c r="G122" i="7"/>
  <c r="E6" i="6" s="1"/>
  <c r="G121" i="7"/>
  <c r="E5" i="6" s="1"/>
  <c r="G102" i="7"/>
  <c r="D25" i="6" s="1"/>
  <c r="G98" i="7"/>
  <c r="D21" i="6" s="1"/>
  <c r="G26" i="7"/>
  <c r="B26" i="6" s="1"/>
  <c r="G138" i="8"/>
  <c r="E26" i="4" s="1"/>
  <c r="G137" i="8"/>
  <c r="E25" i="4" s="1"/>
  <c r="G136" i="8"/>
  <c r="E24" i="4" s="1"/>
  <c r="G135" i="8"/>
  <c r="E23" i="4" s="1"/>
  <c r="G134" i="8"/>
  <c r="E22" i="4" s="1"/>
  <c r="G133" i="8"/>
  <c r="E21" i="4" s="1"/>
  <c r="G132" i="8"/>
  <c r="E20" i="4" s="1"/>
  <c r="G131" i="8"/>
  <c r="E19" i="4" s="1"/>
  <c r="G130" i="8"/>
  <c r="E18" i="4" s="1"/>
  <c r="G129" i="8"/>
  <c r="E17" i="4" s="1"/>
  <c r="G128" i="8"/>
  <c r="E16" i="4" s="1"/>
  <c r="G127" i="8"/>
  <c r="E15" i="4" s="1"/>
  <c r="G126" i="8"/>
  <c r="E14" i="4" s="1"/>
  <c r="G125" i="8"/>
  <c r="E13" i="4" s="1"/>
  <c r="G124" i="8"/>
  <c r="E12" i="4" s="1"/>
  <c r="G123" i="8"/>
  <c r="E11" i="4" s="1"/>
  <c r="G122" i="8"/>
  <c r="E10" i="4" s="1"/>
  <c r="G121" i="8"/>
  <c r="E9" i="4" s="1"/>
  <c r="G120" i="8"/>
  <c r="E8" i="4" s="1"/>
  <c r="G119" i="8"/>
  <c r="E7" i="4" s="1"/>
  <c r="G118" i="8"/>
  <c r="E6" i="4" s="1"/>
  <c r="G117" i="8"/>
  <c r="E5" i="4" s="1"/>
  <c r="G100" i="8"/>
  <c r="D26" i="4" s="1"/>
  <c r="G99" i="8"/>
  <c r="D25" i="4" s="1"/>
  <c r="G98" i="8"/>
  <c r="D24" i="4" s="1"/>
  <c r="G97" i="8"/>
  <c r="D23" i="4" s="1"/>
  <c r="G96" i="8"/>
  <c r="D22" i="4" s="1"/>
  <c r="G95" i="8"/>
  <c r="D21" i="4" s="1"/>
  <c r="G94" i="8"/>
  <c r="D20" i="4" s="1"/>
  <c r="G93" i="8"/>
  <c r="D19" i="4" s="1"/>
  <c r="G92" i="8"/>
  <c r="D18" i="4" s="1"/>
  <c r="G91" i="8"/>
  <c r="D17" i="4" s="1"/>
  <c r="G90" i="8"/>
  <c r="D16" i="4" s="1"/>
  <c r="G89" i="8"/>
  <c r="D15" i="4" s="1"/>
  <c r="G88" i="8"/>
  <c r="D14" i="4" s="1"/>
  <c r="G87" i="8"/>
  <c r="D13" i="4" s="1"/>
  <c r="G86" i="8"/>
  <c r="D12" i="4" s="1"/>
  <c r="G85" i="8"/>
  <c r="D11" i="4" s="1"/>
  <c r="G84" i="8"/>
  <c r="D10" i="4" s="1"/>
  <c r="G83" i="8"/>
  <c r="D9" i="4" s="1"/>
  <c r="G82" i="8"/>
  <c r="D8" i="4" s="1"/>
  <c r="G81" i="8"/>
  <c r="D7" i="4" s="1"/>
  <c r="G80" i="8"/>
  <c r="D6" i="4" s="1"/>
  <c r="G79" i="8"/>
  <c r="D5" i="4" s="1"/>
  <c r="G62" i="8"/>
  <c r="C26" i="4" s="1"/>
  <c r="G61" i="8"/>
  <c r="C25" i="4" s="1"/>
  <c r="G60" i="8"/>
  <c r="C24" i="4" s="1"/>
  <c r="G59" i="8"/>
  <c r="C23" i="4" s="1"/>
  <c r="G58" i="8"/>
  <c r="C22" i="4" s="1"/>
  <c r="G57" i="8"/>
  <c r="C21" i="4" s="1"/>
  <c r="G56" i="8"/>
  <c r="C20" i="4" s="1"/>
  <c r="G55" i="8"/>
  <c r="C19" i="4" s="1"/>
  <c r="G54" i="8"/>
  <c r="C18" i="4" s="1"/>
  <c r="G53" i="8"/>
  <c r="C17" i="4" s="1"/>
  <c r="G52" i="8"/>
  <c r="C16" i="4" s="1"/>
  <c r="G51" i="8"/>
  <c r="C15" i="4" s="1"/>
  <c r="G50" i="8"/>
  <c r="C14" i="4" s="1"/>
  <c r="G49" i="8"/>
  <c r="C13" i="4" s="1"/>
  <c r="G48" i="8"/>
  <c r="C12" i="4" s="1"/>
  <c r="G47" i="8"/>
  <c r="C11" i="4" s="1"/>
  <c r="G46" i="8"/>
  <c r="C10" i="4" s="1"/>
  <c r="G45" i="8"/>
  <c r="C9" i="4" s="1"/>
  <c r="G44" i="8"/>
  <c r="C8" i="4" s="1"/>
  <c r="G43" i="8"/>
  <c r="C7" i="4" s="1"/>
  <c r="G42" i="8"/>
  <c r="C6" i="4" s="1"/>
  <c r="G41" i="8"/>
  <c r="C5" i="4" s="1"/>
  <c r="G26" i="8"/>
  <c r="B26" i="4" s="1"/>
  <c r="G25" i="8"/>
  <c r="B25" i="4" s="1"/>
  <c r="G24" i="8"/>
  <c r="B24" i="4" s="1"/>
  <c r="F24" i="4" s="1"/>
  <c r="G23" i="8"/>
  <c r="B23" i="4" s="1"/>
  <c r="G22" i="8"/>
  <c r="B22" i="4" s="1"/>
  <c r="G21" i="8"/>
  <c r="B21" i="4" s="1"/>
  <c r="G20" i="8"/>
  <c r="B20" i="4" s="1"/>
  <c r="G19" i="8"/>
  <c r="B19" i="4" s="1"/>
  <c r="G18" i="8"/>
  <c r="B18" i="4" s="1"/>
  <c r="F18" i="4" s="1"/>
  <c r="G17" i="8"/>
  <c r="B17" i="4" s="1"/>
  <c r="G16" i="8"/>
  <c r="B16" i="4" s="1"/>
  <c r="F16" i="4" s="1"/>
  <c r="G15" i="8"/>
  <c r="B15" i="4" s="1"/>
  <c r="G14" i="8"/>
  <c r="B14" i="4" s="1"/>
  <c r="F14" i="4" s="1"/>
  <c r="G13" i="8"/>
  <c r="B13" i="4" s="1"/>
  <c r="G12" i="8"/>
  <c r="B12" i="4" s="1"/>
  <c r="G11" i="8"/>
  <c r="B11" i="4" s="1"/>
  <c r="G10" i="8"/>
  <c r="B10" i="4" s="1"/>
  <c r="G9" i="8"/>
  <c r="B9" i="4" s="1"/>
  <c r="G8" i="8"/>
  <c r="B8" i="4" s="1"/>
  <c r="F8" i="4" s="1"/>
  <c r="G7" i="8"/>
  <c r="B7" i="4" s="1"/>
  <c r="G6" i="8"/>
  <c r="B6" i="4" s="1"/>
  <c r="F6" i="4" s="1"/>
  <c r="G5" i="8"/>
  <c r="B5" i="4" s="1"/>
  <c r="H136" i="1"/>
  <c r="E26" i="3" s="1"/>
  <c r="H135" i="1"/>
  <c r="E25" i="3" s="1"/>
  <c r="H134" i="1"/>
  <c r="E24" i="3" s="1"/>
  <c r="H133" i="1"/>
  <c r="E23" i="3" s="1"/>
  <c r="H132" i="1"/>
  <c r="E22" i="3" s="1"/>
  <c r="H131" i="1"/>
  <c r="E21" i="3" s="1"/>
  <c r="H130" i="1"/>
  <c r="E20" i="3" s="1"/>
  <c r="H129" i="1"/>
  <c r="E19" i="3" s="1"/>
  <c r="H128" i="1"/>
  <c r="E18" i="3" s="1"/>
  <c r="H127" i="1"/>
  <c r="E17" i="3" s="1"/>
  <c r="H126" i="1"/>
  <c r="E16" i="3" s="1"/>
  <c r="H125" i="1"/>
  <c r="E15" i="3" s="1"/>
  <c r="H124" i="1"/>
  <c r="E14" i="3" s="1"/>
  <c r="H123" i="1"/>
  <c r="E13" i="3" s="1"/>
  <c r="H122" i="1"/>
  <c r="E12" i="3" s="1"/>
  <c r="H121" i="1"/>
  <c r="E11" i="3" s="1"/>
  <c r="H120" i="1"/>
  <c r="E10" i="3" s="1"/>
  <c r="H119" i="1"/>
  <c r="E9" i="3" s="1"/>
  <c r="H118" i="1"/>
  <c r="E8" i="3" s="1"/>
  <c r="H117" i="1"/>
  <c r="E7" i="3" s="1"/>
  <c r="H116" i="1"/>
  <c r="E6" i="3" s="1"/>
  <c r="H115" i="1"/>
  <c r="E5" i="3" s="1"/>
  <c r="H52" i="1"/>
  <c r="C15" i="3" s="1"/>
  <c r="H53" i="1"/>
  <c r="C16" i="3" s="1"/>
  <c r="H54" i="1"/>
  <c r="C17" i="3" s="1"/>
  <c r="H55" i="1"/>
  <c r="C18" i="3" s="1"/>
  <c r="H56" i="1"/>
  <c r="C19" i="3" s="1"/>
  <c r="H57" i="1"/>
  <c r="C20" i="3" s="1"/>
  <c r="H58" i="1"/>
  <c r="C21" i="3" s="1"/>
  <c r="H59" i="1"/>
  <c r="C22" i="3" s="1"/>
  <c r="H60" i="1"/>
  <c r="C23" i="3" s="1"/>
  <c r="H61" i="1"/>
  <c r="C24" i="3" s="1"/>
  <c r="H62" i="1"/>
  <c r="C25" i="3" s="1"/>
  <c r="H63" i="1"/>
  <c r="C26" i="3" s="1"/>
  <c r="H51" i="1"/>
  <c r="C14" i="3" s="1"/>
  <c r="H50" i="1"/>
  <c r="C13" i="3" s="1"/>
  <c r="H49" i="1"/>
  <c r="C12" i="3" s="1"/>
  <c r="H48" i="1"/>
  <c r="C11" i="3" s="1"/>
  <c r="H47" i="1"/>
  <c r="C10" i="3" s="1"/>
  <c r="H46" i="1"/>
  <c r="C9" i="3" s="1"/>
  <c r="H45" i="1"/>
  <c r="C8" i="3" s="1"/>
  <c r="H44" i="1"/>
  <c r="C7" i="3" s="1"/>
  <c r="H43" i="1"/>
  <c r="C6" i="3" s="1"/>
  <c r="H42" i="1"/>
  <c r="C5" i="3" s="1"/>
  <c r="H14" i="1"/>
  <c r="H26" i="1"/>
  <c r="B26" i="3" s="1"/>
  <c r="H25" i="1"/>
  <c r="H24" i="1"/>
  <c r="B24" i="3" s="1"/>
  <c r="H22" i="1"/>
  <c r="B22" i="3" s="1"/>
  <c r="H20" i="1"/>
  <c r="H18" i="1"/>
  <c r="B18" i="3" s="1"/>
  <c r="H16" i="1"/>
  <c r="B16" i="3" s="1"/>
  <c r="H13" i="1"/>
  <c r="B13" i="3" s="1"/>
  <c r="H11" i="1"/>
  <c r="B11" i="3" s="1"/>
  <c r="H9" i="1"/>
  <c r="B9" i="3" s="1"/>
  <c r="H7" i="1"/>
  <c r="H6" i="1"/>
  <c r="B6" i="3" s="1"/>
  <c r="H8" i="1"/>
  <c r="B8" i="3" s="1"/>
  <c r="H10" i="1"/>
  <c r="H12" i="1"/>
  <c r="B12" i="3" s="1"/>
  <c r="H15" i="1"/>
  <c r="H17" i="1"/>
  <c r="B17" i="3" s="1"/>
  <c r="H19" i="1"/>
  <c r="H21" i="1"/>
  <c r="B21" i="3" s="1"/>
  <c r="H23" i="1"/>
  <c r="B23" i="3" s="1"/>
  <c r="H5" i="1"/>
  <c r="B5" i="3" s="1"/>
  <c r="F26" i="4"/>
  <c r="F10" i="4"/>
  <c r="F22" i="4"/>
  <c r="G60" i="7"/>
  <c r="C22" i="6" s="1"/>
  <c r="F13" i="4"/>
  <c r="G93" i="7"/>
  <c r="D16" i="6" s="1"/>
  <c r="G136" i="7"/>
  <c r="E20" i="6" s="1"/>
  <c r="F23" i="3"/>
  <c r="G21" i="7"/>
  <c r="B21" i="6" s="1"/>
  <c r="F12" i="4"/>
  <c r="G63" i="7"/>
  <c r="C25" i="6" s="1"/>
  <c r="G14" i="7"/>
  <c r="B14" i="6" s="1"/>
  <c r="G13" i="7"/>
  <c r="B13" i="6" s="1"/>
  <c r="G16" i="7"/>
  <c r="B16" i="6" s="1"/>
  <c r="G12" i="7"/>
  <c r="B12" i="6" s="1"/>
  <c r="G10" i="7"/>
  <c r="B10" i="6" s="1"/>
  <c r="G61" i="7" l="1"/>
  <c r="C23" i="6" s="1"/>
  <c r="F8" i="3"/>
  <c r="E28" i="3"/>
  <c r="G51" i="7"/>
  <c r="C13" i="6" s="1"/>
  <c r="F15" i="4"/>
  <c r="F19" i="4"/>
  <c r="F23" i="4"/>
  <c r="G56" i="7"/>
  <c r="C18" i="6" s="1"/>
  <c r="G59" i="7"/>
  <c r="C21" i="6" s="1"/>
  <c r="B7" i="3"/>
  <c r="F7" i="3" s="1"/>
  <c r="B20" i="3"/>
  <c r="F20" i="3" s="1"/>
  <c r="F9" i="3"/>
  <c r="F11" i="3"/>
  <c r="F24" i="3"/>
  <c r="F22" i="3"/>
  <c r="F18" i="3"/>
  <c r="F16" i="3"/>
  <c r="B19" i="3"/>
  <c r="F19" i="3" s="1"/>
  <c r="B15" i="3"/>
  <c r="F15" i="3" s="1"/>
  <c r="B10" i="3"/>
  <c r="F10" i="3" s="1"/>
  <c r="B25" i="3"/>
  <c r="F25" i="3" s="1"/>
  <c r="B14" i="3"/>
  <c r="F14" i="3" s="1"/>
  <c r="F21" i="3"/>
  <c r="F9" i="4"/>
  <c r="F7" i="4"/>
  <c r="F11" i="4"/>
  <c r="F17" i="4"/>
  <c r="F21" i="4"/>
  <c r="F25" i="4"/>
  <c r="E28" i="4"/>
  <c r="G87" i="7"/>
  <c r="D10" i="6" s="1"/>
  <c r="D28" i="4"/>
  <c r="G96" i="7"/>
  <c r="D19" i="6" s="1"/>
  <c r="G100" i="7"/>
  <c r="D23" i="6" s="1"/>
  <c r="G48" i="7"/>
  <c r="C10" i="6" s="1"/>
  <c r="F10" i="6" s="1"/>
  <c r="G49" i="7"/>
  <c r="C11" i="6" s="1"/>
  <c r="F12" i="3"/>
  <c r="G55" i="7"/>
  <c r="C17" i="6" s="1"/>
  <c r="G57" i="7"/>
  <c r="C19" i="6" s="1"/>
  <c r="G91" i="7"/>
  <c r="D14" i="6" s="1"/>
  <c r="G82" i="7"/>
  <c r="D5" i="6" s="1"/>
  <c r="G84" i="7"/>
  <c r="D7" i="6" s="1"/>
  <c r="G89" i="7"/>
  <c r="D12" i="6" s="1"/>
  <c r="D28" i="3"/>
  <c r="G53" i="7"/>
  <c r="C15" i="6" s="1"/>
  <c r="F13" i="3"/>
  <c r="E28" i="6"/>
  <c r="C28" i="4"/>
  <c r="G83" i="7"/>
  <c r="D6" i="6" s="1"/>
  <c r="G85" i="7"/>
  <c r="D8" i="6" s="1"/>
  <c r="G95" i="7"/>
  <c r="D18" i="6" s="1"/>
  <c r="G97" i="7"/>
  <c r="D20" i="6" s="1"/>
  <c r="G99" i="7"/>
  <c r="D22" i="6" s="1"/>
  <c r="G101" i="7"/>
  <c r="D24" i="6" s="1"/>
  <c r="G103" i="7"/>
  <c r="D26" i="6" s="1"/>
  <c r="F6" i="3"/>
  <c r="C28" i="3"/>
  <c r="G44" i="7"/>
  <c r="C6" i="6" s="1"/>
  <c r="G50" i="7"/>
  <c r="C12" i="6" s="1"/>
  <c r="G52" i="7"/>
  <c r="C14" i="6" s="1"/>
  <c r="G54" i="7"/>
  <c r="C16" i="6" s="1"/>
  <c r="F16" i="6" s="1"/>
  <c r="G58" i="7"/>
  <c r="C20" i="6" s="1"/>
  <c r="G62" i="7"/>
  <c r="C24" i="6" s="1"/>
  <c r="G64" i="7"/>
  <c r="C26" i="6" s="1"/>
  <c r="E182" i="7"/>
  <c r="B182" i="7"/>
  <c r="F182" i="7"/>
  <c r="C182" i="7"/>
  <c r="G162" i="7"/>
  <c r="G166" i="7"/>
  <c r="G170" i="7"/>
  <c r="G174" i="7"/>
  <c r="G178" i="7"/>
  <c r="G161" i="7"/>
  <c r="G165" i="7"/>
  <c r="G169" i="7"/>
  <c r="G173" i="7"/>
  <c r="G177" i="7"/>
  <c r="G181" i="7"/>
  <c r="G159" i="7"/>
  <c r="G160" i="7"/>
  <c r="G164" i="7"/>
  <c r="G168" i="7"/>
  <c r="G172" i="7"/>
  <c r="G176" i="7"/>
  <c r="G180" i="7"/>
  <c r="G163" i="7"/>
  <c r="G167" i="7"/>
  <c r="G171" i="7"/>
  <c r="G175" i="7"/>
  <c r="G179" i="7"/>
  <c r="G5" i="7"/>
  <c r="B5" i="6" s="1"/>
  <c r="F5" i="3"/>
  <c r="F26" i="3"/>
  <c r="C144" i="7"/>
  <c r="E144" i="7"/>
  <c r="F27" i="6"/>
  <c r="F5" i="4"/>
  <c r="G86" i="7"/>
  <c r="D9" i="6" s="1"/>
  <c r="G88" i="7"/>
  <c r="D11" i="6" s="1"/>
  <c r="G90" i="7"/>
  <c r="D13" i="6" s="1"/>
  <c r="G92" i="7"/>
  <c r="D15" i="6" s="1"/>
  <c r="G94" i="7"/>
  <c r="D17" i="6" s="1"/>
  <c r="D105" i="7"/>
  <c r="G24" i="7"/>
  <c r="G15" i="7"/>
  <c r="G8" i="7"/>
  <c r="B8" i="6" s="1"/>
  <c r="G17" i="7"/>
  <c r="B17" i="6" s="1"/>
  <c r="B66" i="7"/>
  <c r="F66" i="7"/>
  <c r="G45" i="7"/>
  <c r="C7" i="6" s="1"/>
  <c r="B144" i="7"/>
  <c r="D144" i="7"/>
  <c r="F144" i="7"/>
  <c r="G46" i="7"/>
  <c r="G47" i="7"/>
  <c r="C9" i="6" s="1"/>
  <c r="B105" i="7"/>
  <c r="F12" i="6"/>
  <c r="F13" i="6"/>
  <c r="F14" i="6"/>
  <c r="F21" i="6"/>
  <c r="B28" i="7"/>
  <c r="G105" i="7"/>
  <c r="G144" i="7"/>
  <c r="C28" i="7"/>
  <c r="E28" i="7"/>
  <c r="D66" i="7"/>
  <c r="G7" i="7"/>
  <c r="B7" i="6" s="1"/>
  <c r="G6" i="7"/>
  <c r="B6" i="6" s="1"/>
  <c r="G20" i="7"/>
  <c r="B20" i="6" s="1"/>
  <c r="G18" i="7"/>
  <c r="B18" i="6" s="1"/>
  <c r="G9" i="7"/>
  <c r="B9" i="6" s="1"/>
  <c r="G25" i="7"/>
  <c r="B25" i="6" s="1"/>
  <c r="G23" i="7"/>
  <c r="B23" i="6" s="1"/>
  <c r="G19" i="7"/>
  <c r="B19" i="6" s="1"/>
  <c r="G11" i="7"/>
  <c r="B11" i="6" s="1"/>
  <c r="G22" i="7"/>
  <c r="B22" i="6" s="1"/>
  <c r="G43" i="7"/>
  <c r="C5" i="6" s="1"/>
  <c r="C66" i="7"/>
  <c r="E66" i="7"/>
  <c r="H138" i="1"/>
  <c r="F17" i="3"/>
  <c r="H65" i="1"/>
  <c r="H102" i="1"/>
  <c r="G64" i="8"/>
  <c r="G102" i="8"/>
  <c r="G28" i="8"/>
  <c r="G177" i="8"/>
  <c r="G140" i="8"/>
  <c r="F20" i="4"/>
  <c r="H28" i="1"/>
  <c r="C8" i="6" l="1"/>
  <c r="F8" i="6" s="1"/>
  <c r="B24" i="6"/>
  <c r="F24" i="6" s="1"/>
  <c r="B15" i="6"/>
  <c r="F15" i="6" s="1"/>
  <c r="F26" i="6"/>
  <c r="D28" i="6"/>
  <c r="F5" i="6"/>
  <c r="B28" i="3"/>
  <c r="F28" i="3" s="1"/>
  <c r="H175" i="1"/>
  <c r="G182" i="7" s="1"/>
  <c r="F17" i="6"/>
  <c r="G66" i="7"/>
  <c r="F11" i="6"/>
  <c r="F23" i="6"/>
  <c r="F9" i="6"/>
  <c r="F20" i="6"/>
  <c r="F7" i="6"/>
  <c r="F22" i="6"/>
  <c r="F19" i="6"/>
  <c r="F25" i="6"/>
  <c r="F18" i="6"/>
  <c r="F6" i="6"/>
  <c r="G28" i="7"/>
  <c r="B28" i="4"/>
  <c r="F28" i="4" s="1"/>
  <c r="C28" i="6" l="1"/>
  <c r="G27" i="3"/>
  <c r="G19" i="3"/>
  <c r="G6" i="3"/>
  <c r="G24" i="3"/>
  <c r="G22" i="3"/>
  <c r="G17" i="3"/>
  <c r="G26" i="3"/>
  <c r="G9" i="3"/>
  <c r="G18" i="3"/>
  <c r="G8" i="3"/>
  <c r="G7" i="3"/>
  <c r="G13" i="3"/>
  <c r="G5" i="3"/>
  <c r="G20" i="3"/>
  <c r="G15" i="3"/>
  <c r="G12" i="3"/>
  <c r="G11" i="3"/>
  <c r="G23" i="3"/>
  <c r="G16" i="3"/>
  <c r="G21" i="3"/>
  <c r="G10" i="3"/>
  <c r="G25" i="3"/>
  <c r="G14" i="3"/>
  <c r="B28" i="6"/>
  <c r="G27" i="4"/>
  <c r="G28" i="3" l="1"/>
  <c r="G25" i="4"/>
  <c r="F28" i="6"/>
  <c r="G27" i="6" s="1"/>
  <c r="G22" i="4"/>
  <c r="G7" i="4"/>
  <c r="G10" i="4"/>
  <c r="G12" i="4"/>
  <c r="G14" i="4"/>
  <c r="G9" i="4"/>
  <c r="G6" i="4"/>
  <c r="G11" i="4"/>
  <c r="G19" i="4"/>
  <c r="G15" i="4"/>
  <c r="G13" i="4"/>
  <c r="G5" i="4"/>
  <c r="G23" i="4"/>
  <c r="G17" i="4"/>
  <c r="G18" i="4"/>
  <c r="G8" i="4"/>
  <c r="G26" i="4"/>
  <c r="G24" i="4"/>
  <c r="G21" i="4"/>
  <c r="G16" i="4"/>
  <c r="G20" i="4"/>
  <c r="G28" i="4" l="1"/>
  <c r="G26" i="6"/>
  <c r="G20" i="6"/>
  <c r="G21" i="6"/>
  <c r="G17" i="6"/>
  <c r="G12" i="6"/>
  <c r="G25" i="6"/>
  <c r="G10" i="6"/>
  <c r="G18" i="6"/>
  <c r="G23" i="6"/>
  <c r="G11" i="6"/>
  <c r="G5" i="6"/>
  <c r="G14" i="6"/>
  <c r="G16" i="6"/>
  <c r="G19" i="6"/>
  <c r="G6" i="6"/>
  <c r="G13" i="6"/>
  <c r="G9" i="6"/>
  <c r="G15" i="6"/>
  <c r="G8" i="6"/>
  <c r="G7" i="6"/>
  <c r="G24" i="6"/>
  <c r="G22" i="6"/>
  <c r="G28" i="6" l="1"/>
</calcChain>
</file>

<file path=xl/sharedStrings.xml><?xml version="1.0" encoding="utf-8"?>
<sst xmlns="http://schemas.openxmlformats.org/spreadsheetml/2006/main" count="725" uniqueCount="95">
  <si>
    <t>ΣΥΝΟΛΟ</t>
  </si>
  <si>
    <t>ΛΕΥΚΩΣΙΑ</t>
  </si>
  <si>
    <t>ΛΕΜΕΣΟΣ</t>
  </si>
  <si>
    <t>ΛΑΡΝΑΚΑ</t>
  </si>
  <si>
    <t>ΠΑΦΟΣ</t>
  </si>
  <si>
    <t>ΑΜΜΟΧΩΣΤΟΣ</t>
  </si>
  <si>
    <t>ΥΠΗΡΕΣΙΕΣ ΚΟΙΝΩΝΙΚΩΝ ΑΣΦΑΛΙΣΕΩΝ</t>
  </si>
  <si>
    <t>Πηγή: Η πηγή των στοιχείων είναι οι Υπηρεσίες Κοινωνικών Ασφαλίσεων</t>
  </si>
  <si>
    <t>ΚΛΑΔΟΣ ΣΤΑΤΙΣΤΙΚΗΣ</t>
  </si>
  <si>
    <t>ΠΟΣΟΣΤΟ ΕΠΙ ΤΟΥ ΣΥΝΟΛΟΥ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</si>
  <si>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</si>
  <si>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</si>
  <si>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</si>
  <si>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</si>
  <si>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</si>
  <si>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</si>
  <si>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</si>
  <si>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</si>
  <si>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</si>
  <si>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</si>
  <si>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</si>
  <si>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</si>
  <si>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</si>
  <si>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</si>
  <si>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</si>
  <si>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</si>
  <si>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</si>
  <si>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ΚΛΑΔΟΣ ΟΙΚΟΝΟΜΙΚΗΣ ΔΡΑΣΤΗΡΙΟΤΗΤΑΣ</t>
  </si>
  <si>
    <t>1. Γεωργία, δασοκομία και αλιεία</t>
  </si>
  <si>
    <t>2. Ορυχεία και λατομεία</t>
  </si>
  <si>
    <t>3. Μεταποίηση</t>
  </si>
  <si>
    <t>4. Παροχή ηλεκτρικού ρεύματος, φυσικού αερίου, ατμού και κλιματισμού</t>
  </si>
  <si>
    <t>5. Παροχή νερού, επεξεργασία λυμάτων, διαχείριση αποβλήτων και δραστηριότητες εξυγίανσης</t>
  </si>
  <si>
    <t>6. Κατασκευές</t>
  </si>
  <si>
    <t>7. Χονδρικό και λιανικό εμπόριο.  Επισκευή μηχανοκίνητων οχημάτων και μοτοσυκλετών</t>
  </si>
  <si>
    <t>8. Μεταφορά και αποθήκευση</t>
  </si>
  <si>
    <t>9. Ξενοδοχεία</t>
  </si>
  <si>
    <t>10. Εστιατόρια</t>
  </si>
  <si>
    <t>11. Ενημέρωση και επικοινωνία</t>
  </si>
  <si>
    <t>12. Χρηματοπιστωτικές και ασφαλιστικές δραστηριότητες</t>
  </si>
  <si>
    <t>13. Διαχείριση ακίνητης περιουσίας</t>
  </si>
  <si>
    <t>14. Επαγγελματικές, επιστημονικές και τεχνικές δραστηριότητες</t>
  </si>
  <si>
    <t>15. Διοικητικές και υποστηρικτικές δραστηριότητες</t>
  </si>
  <si>
    <t>16. Δημόσια διοίκηση και άμυνα. Υποχρεωτική κοινωνική ασφάλιση</t>
  </si>
  <si>
    <t>17. Εκπαίδευση</t>
  </si>
  <si>
    <t>18. Δραστηριότητες σχετικές με την ανθρώπινη υγεία και την κοινωνική μέριμνα</t>
  </si>
  <si>
    <t>19. Τέχνες, διασκέδαση και ψυχαγωγία</t>
  </si>
  <si>
    <t>20. Άλλες δραστηριότητες παροχής υπηρεσιών</t>
  </si>
  <si>
    <t>21. Δραστηριότητες νοικοκυριών ως εργοδοτών</t>
  </si>
  <si>
    <t>22. Δραστηριότητες ετερόδικων οργανισμών και φορέων</t>
  </si>
  <si>
    <t>ΙΑΝΟΥΑΡΙΟΣ</t>
  </si>
  <si>
    <t>ΑΠΡΙΛΙΟΣ</t>
  </si>
  <si>
    <t>ΙΟΥΛΙΟΣ</t>
  </si>
  <si>
    <t>ΟΚΤΩΒΡΙΟΣ</t>
  </si>
  <si>
    <r>
      <t xml:space="preserve">                        ΠΙΝΑΚΑΣ ΣΤΟΝ ΟΠΟΙΟ ΦΑΙΝΕΤΑΙ Ο ΑΡΙΘΜΟΣ ΤΩΝ ΚΟΙΝΟΤΙΚΩΝ</t>
    </r>
    <r>
      <rPr>
        <b/>
        <vertAlign val="superscript"/>
        <sz val="10"/>
        <rFont val="Arial"/>
        <family val="2"/>
        <charset val="161"/>
      </rPr>
      <t>2</t>
    </r>
    <r>
      <rPr>
        <b/>
        <sz val="10"/>
        <rFont val="Arial"/>
        <family val="2"/>
      </rPr>
      <t xml:space="preserve"> ΑΠΑΣΧΟΛΟΥΜΕΝΩΝ ΣΤΗΝ ΚΥΠΡΟ </t>
    </r>
  </si>
  <si>
    <r>
      <t xml:space="preserve">2  </t>
    </r>
    <r>
      <rPr>
        <sz val="10"/>
        <rFont val="Arial"/>
        <family val="2"/>
        <charset val="161"/>
      </rPr>
      <t>Πιθανώς να περιλαμβάνονται και άτομα που είναι μόνιμοι κάτοικοι Κύπρου και προέρχονται από Τρίτες Χώρες.</t>
    </r>
  </si>
  <si>
    <r>
      <t xml:space="preserve">                        ΠΙΝΑΚΑΣ ΣΤΟΝ ΟΠΟΙΟ ΦΑΙΝΕΤΑΙ Ο ΑΡΙΘΜΟΣ ΤΩΝ ΑΛΛΟΔΑΠΩΝ</t>
    </r>
    <r>
      <rPr>
        <b/>
        <vertAlign val="superscript"/>
        <sz val="10"/>
        <rFont val="Arial"/>
        <family val="2"/>
        <charset val="161"/>
      </rPr>
      <t>2</t>
    </r>
    <r>
      <rPr>
        <b/>
        <sz val="10"/>
        <rFont val="Arial"/>
        <family val="2"/>
      </rPr>
      <t xml:space="preserve"> ΑΠΑΣΧΟΛΟΥΜΕΝΩΝ ΣΤΗΝ ΚΥΠΡΟ </t>
    </r>
  </si>
  <si>
    <r>
      <t>ΠΙΝΑΚΑΣ ΣΤΟΝ ΟΠΟΙΟ ΦΑΙΝΕΤΑΙ Ο ΑΡΙΘΜΟΣ ΤΩΝ ΑΛΛΟΔΑΠΩΝ</t>
    </r>
    <r>
      <rPr>
        <b/>
        <vertAlign val="superscript"/>
        <sz val="10"/>
        <rFont val="Arial"/>
        <family val="2"/>
        <charset val="161"/>
      </rPr>
      <t>2</t>
    </r>
    <r>
      <rPr>
        <b/>
        <sz val="10"/>
        <rFont val="Arial"/>
        <family val="2"/>
      </rPr>
      <t xml:space="preserve"> ΑΠΑΣΧΟΛΟΥΜΕΝΩΝ ΣΤΗΝ ΚΥΠΡΟ </t>
    </r>
  </si>
  <si>
    <r>
      <t xml:space="preserve">3  </t>
    </r>
    <r>
      <rPr>
        <sz val="10"/>
        <rFont val="Arial"/>
        <family val="2"/>
        <charset val="161"/>
      </rPr>
      <t>Πιθανώς να περιλαμβάνονται και άτομα που είναι μόνιμοι κάτοικοι Κύπρου και προέρχονται από χώρες του ευρύτερου Ευρωπαϊκού Οικονομικού Χώρου.</t>
    </r>
  </si>
  <si>
    <r>
      <t xml:space="preserve">                        ΠΙΝΑΚΑΣ ΣΤΟΝ ΟΠΟΙΟ ΦΑΙΝΕΤΑΙ Ο ΑΡΙΘΜΟΣ ΤΩΝ ΚΟΙΝΟΤΙΚΩΝ</t>
    </r>
    <r>
      <rPr>
        <b/>
        <vertAlign val="superscript"/>
        <sz val="10"/>
        <rFont val="Arial"/>
        <family val="2"/>
        <charset val="161"/>
      </rPr>
      <t>3</t>
    </r>
    <r>
      <rPr>
        <b/>
        <sz val="10"/>
        <rFont val="Arial"/>
        <family val="2"/>
      </rPr>
      <t xml:space="preserve"> ΑΠΑΣΧΟΛΟΥΜΕΝΩΝ ΣΤΗΝ ΚΥΠΡΟ </t>
    </r>
  </si>
  <si>
    <r>
      <t>ΠΙΝΑΚΑΣ ΣΤΟΝ ΟΠΟΙΟ ΦΑΙΝΕΤΑΙ Ο ΑΡΙΘΜΟΣ ΤΩΝ ΚΟΙΝΟΤΙΚΩΝ</t>
    </r>
    <r>
      <rPr>
        <b/>
        <vertAlign val="superscript"/>
        <sz val="10"/>
        <rFont val="Arial"/>
        <family val="2"/>
        <charset val="161"/>
      </rPr>
      <t xml:space="preserve">3 </t>
    </r>
    <r>
      <rPr>
        <b/>
        <sz val="10"/>
        <rFont val="Arial"/>
        <family val="2"/>
      </rPr>
      <t xml:space="preserve">ΑΠΑΣΧΟΛΟΥΜΕΝΩΝ ΣΤΗΝ ΚΥΠΡΟ </t>
    </r>
  </si>
  <si>
    <r>
      <t xml:space="preserve">                        ΠΙΝΑΚΑΣ ΣΤΟΝ ΟΠΟΙΟ ΦΑΙΝΕΤΑΙ Ο ΑΡΙΘΜΟΣ ΤΩΝ ΑΛΛΟΔΑΠΩΝ</t>
    </r>
    <r>
      <rPr>
        <b/>
        <vertAlign val="superscript"/>
        <sz val="10"/>
        <rFont val="Arial"/>
        <family val="2"/>
        <charset val="161"/>
      </rPr>
      <t>2</t>
    </r>
    <r>
      <rPr>
        <b/>
        <sz val="10"/>
        <rFont val="Arial"/>
        <family val="2"/>
      </rPr>
      <t xml:space="preserve">  ΚΑΙ ΚΟΙΝΟΤΙΚΩΝ</t>
    </r>
    <r>
      <rPr>
        <b/>
        <vertAlign val="superscript"/>
        <sz val="10"/>
        <rFont val="Arial"/>
        <family val="2"/>
        <charset val="161"/>
      </rPr>
      <t>3</t>
    </r>
    <r>
      <rPr>
        <b/>
        <sz val="10"/>
        <rFont val="Arial"/>
        <family val="2"/>
      </rPr>
      <t xml:space="preserve"> ΑΠΑΣΧΟΛΟΥΜΕΝΩΝ ΣΤΗΝ ΚΥΠΡΟ </t>
    </r>
  </si>
  <si>
    <r>
      <t xml:space="preserve">3 </t>
    </r>
    <r>
      <rPr>
        <sz val="10"/>
        <rFont val="Arial"/>
        <family val="2"/>
        <charset val="161"/>
      </rPr>
      <t>Πιθανώς να περιλαμβάνονται και άτομα που είναι μόνιμοι κάτοικοι Κύπρου και προέρχονται από χώρες του ευρύτερου Ευρωπαϊκού Οικονομικού Χώρου.</t>
    </r>
  </si>
  <si>
    <r>
      <t xml:space="preserve">                        ΠΙΝΑΚΑΣ ΣΤΟΝ ΟΠΟΙΟ ΦΑΙΝΕΤΑΙ Ο ΑΡΙΘΜΟΣ ΤΩΝ ΑΛΛΟΔΑΠΩΝ</t>
    </r>
    <r>
      <rPr>
        <b/>
        <vertAlign val="superscript"/>
        <sz val="10"/>
        <rFont val="Arial"/>
        <family val="2"/>
        <charset val="161"/>
      </rPr>
      <t>2</t>
    </r>
    <r>
      <rPr>
        <b/>
        <sz val="10"/>
        <rFont val="Arial"/>
        <family val="2"/>
      </rPr>
      <t xml:space="preserve"> ΚΑΙ ΚΟΙΝΟΤΙΚΩΝ</t>
    </r>
    <r>
      <rPr>
        <b/>
        <vertAlign val="superscript"/>
        <sz val="10"/>
        <rFont val="Arial"/>
        <family val="2"/>
        <charset val="161"/>
      </rPr>
      <t>3</t>
    </r>
    <r>
      <rPr>
        <b/>
        <sz val="10"/>
        <rFont val="Arial"/>
        <family val="2"/>
      </rPr>
      <t xml:space="preserve"> ΑΠΑΣΧΟΛΟΥΜΕΝΩΝ ΣΤΗΝ ΚΥΠΡΟ </t>
    </r>
  </si>
  <si>
    <r>
      <t>ΠΙΝΑΚΑΣ ΣΤΟΝ ΟΠΟΙΟ ΦΑΙΝΕΤΑΙ Ο ΑΡΙΘΜΟΣ ΤΩΝ ΑΛΛΟΔΑΠΩΝ</t>
    </r>
    <r>
      <rPr>
        <b/>
        <vertAlign val="superscript"/>
        <sz val="10"/>
        <rFont val="Arial"/>
        <family val="2"/>
        <charset val="161"/>
      </rPr>
      <t xml:space="preserve">2 </t>
    </r>
    <r>
      <rPr>
        <b/>
        <sz val="10"/>
        <rFont val="Arial"/>
        <family val="2"/>
        <charset val="161"/>
      </rPr>
      <t xml:space="preserve">ΚΑΙ </t>
    </r>
    <r>
      <rPr>
        <b/>
        <sz val="10"/>
        <rFont val="Arial"/>
        <family val="2"/>
      </rPr>
      <t>ΚΟΙΝΟΤΙΚΩΝ</t>
    </r>
    <r>
      <rPr>
        <b/>
        <vertAlign val="superscript"/>
        <sz val="10"/>
        <rFont val="Arial"/>
        <family val="2"/>
        <charset val="161"/>
      </rPr>
      <t>3</t>
    </r>
    <r>
      <rPr>
        <b/>
        <sz val="10"/>
        <rFont val="Arial"/>
        <family val="2"/>
      </rPr>
      <t xml:space="preserve">ΑΠΑΣΧΟΛΟΥΜΕΝΩΝ ΣΤΗΝ ΚΥΠΡΟ </t>
    </r>
  </si>
  <si>
    <r>
      <t>ΣΥΝΟΛΟ</t>
    </r>
    <r>
      <rPr>
        <b/>
        <vertAlign val="superscript"/>
        <sz val="9"/>
        <rFont val="Arial"/>
        <family val="2"/>
      </rPr>
      <t>4</t>
    </r>
  </si>
  <si>
    <r>
      <t>ΜΕΣΟΣ ΑΡΙΘΜΟΣ</t>
    </r>
    <r>
      <rPr>
        <b/>
        <vertAlign val="superscript"/>
        <sz val="9"/>
        <rFont val="Arial"/>
        <family val="2"/>
      </rPr>
      <t>4</t>
    </r>
  </si>
  <si>
    <r>
      <t xml:space="preserve">2  </t>
    </r>
    <r>
      <rPr>
        <sz val="9"/>
        <rFont val="Arial"/>
        <family val="2"/>
        <charset val="161"/>
      </rPr>
      <t>Πιθανώς να περιλαμβάνονται και άτομα που είναι μόνιμοι κάτοικοι Κύπρου και προέρχονται από Τρίτες Χώρες.</t>
    </r>
  </si>
  <si>
    <r>
      <t xml:space="preserve">3 </t>
    </r>
    <r>
      <rPr>
        <sz val="9"/>
        <rFont val="Arial"/>
        <family val="2"/>
        <charset val="161"/>
      </rPr>
      <t>Πιθανώς να περιλαμβάνονται και άτομα που είναι μόνιμοι κάτοικοι Κύπρου και προέρχονται από χώρες του ευρύτερου Ευρωπαϊκού Οικονομικού Χώρου.</t>
    </r>
  </si>
  <si>
    <t>23. Μη δηλωμένη οικονομική δραστηριότητα</t>
  </si>
  <si>
    <t>ΚΑΤΑ ΤΟΜΕΑ ΟΙΚΟΝΟΜΙΚΗΣ ΔΡΑΣΤΗΡΙΟΤΗΤΑΣ ΚΑΙ ΜΗΝΑ ΑΝΑΦΟΡΑΣ ΤΟ 2014</t>
  </si>
  <si>
    <t xml:space="preserve">                                                     ΚΑΤΑ ΟΙΚΟΝΟΜΙΚΗ ΔΡΑΣΤΗΡΙΟΤΗΤΑ ΚΑΙ ΕΠΑΡΧΙΑ ΤΟN IΑΝΟΥΑΡΙΟ TOY 2014</t>
  </si>
  <si>
    <t>Total Aliens and Europeans Data 2014/aliens by district</t>
  </si>
  <si>
    <t xml:space="preserve">                                                     ΚΑΤΑ ΟΙΚΟΝΟΜΙΚΗ ΔΡΑΣΤΗΡΙΟΤΗΤΑ ΚΑΙ ΕΠΑΡΧΙΑ ΚΑΤΑ ΤΟ ΜΗΝΑ ΑΠΡΙΛΙΟ 2014</t>
  </si>
  <si>
    <t xml:space="preserve">                                                     ΚΑΤΑ ΟΙΚΟΝΟΜΙΚΗ ΔΡΑΣΤΗΡΙΟΤΗΤΑ ΚΑΙ ΕΠΑΡΧΙΑ ΚΑΤΑ ΤΟ ΜΗΝΑ ΙΟΥΛΙΟ 2014</t>
  </si>
  <si>
    <t xml:space="preserve">                                                     ΚΑΤΑ ΟΙΚΟΝΟΜΙΚΗ ΔΡΑΣΤΗΡΙΟΤΗΤΑ ΚΑΙ ΕΠΑΡΧΙΑ ΚΑΤΑ ΤΟ ΜΗΝΑ ΟΚΤΩΒΡΙΟ 2014</t>
  </si>
  <si>
    <t xml:space="preserve">                                                     ΚΑΤΑ ΟΙΚΟΝΟΜΙΚΗ ΔΡΑΣΤΗΡΙΟΤΗΤΑ ΚΑΙ ΕΠΑΡΧΙΑ ΤΟ 2014</t>
  </si>
  <si>
    <t xml:space="preserve">                                                     ΚΑΤΑ ΟΙΚΟΝΟΜΙΚΗ ΔΡΑΣΤΗΡΙΟΤΗΤΑ ΚΑΙ ΕΠΑΡΧΙΑ ΤΟN  IΑΝΟΥΑΡΙΟ TOY 2014</t>
  </si>
  <si>
    <t xml:space="preserve">                                                     ΚΑΤΑ ΟΙΚΟΝΟΜΙΚΗ ΔΡΑΣΤΗΡΙΟΤΗΤΑ ΚΑΙ ΕΠΑΡΧΙΑ ΤΟΝ  ΙΑΝΟΥΑΡΙΟ ΤΟΥ 2014</t>
  </si>
  <si>
    <t xml:space="preserve">                                                     ΚΑΤΑ ΟΙΚΟΝΟΜΙΚΗ ΔΡΑΣΤΗΡΙΟΤΗΤΑ ΚΑΙ ΕΠΑΡΧΙΑ ΚΑΤΑ ΤΟ 2014</t>
  </si>
  <si>
    <r>
      <t>4</t>
    </r>
    <r>
      <rPr>
        <sz val="10"/>
        <rFont val="Arial"/>
        <family val="2"/>
        <charset val="161"/>
      </rPr>
      <t>Από το συνολικό αριθμό των 36826 απασχολουμένων μερικά άτομα είχαν παράλληλη απασχόληση πέραν της μιας οικονομικής δραστηριότητας και υπολογίστηκαν πέραν της μιας φοράς.  Ο πραγματικός αριθμός των απασχολουμένων ανέρχεται σε 36612</t>
    </r>
    <r>
      <rPr>
        <b/>
        <sz val="10"/>
        <rFont val="Arial"/>
        <family val="2"/>
        <charset val="161"/>
      </rPr>
      <t>.</t>
    </r>
  </si>
  <si>
    <r>
      <t xml:space="preserve">4 </t>
    </r>
    <r>
      <rPr>
        <sz val="10"/>
        <rFont val="Arial"/>
        <family val="2"/>
        <charset val="161"/>
      </rPr>
      <t xml:space="preserve">Από το συνολικό αριθμό των </t>
    </r>
    <r>
      <rPr>
        <b/>
        <sz val="10"/>
        <rFont val="Arial"/>
        <family val="2"/>
        <charset val="161"/>
      </rPr>
      <t>49638</t>
    </r>
    <r>
      <rPr>
        <sz val="10"/>
        <rFont val="Arial"/>
        <family val="2"/>
        <charset val="161"/>
      </rPr>
      <t xml:space="preserve"> απασχολουμένων μερικά άτομα είχαν παράλληλη απασχόληση πέραν της μιας οικονομικής δραστηριότητας και υπολογίστηκαν πέραν της μιας φοράς. Ο πραγματικός αριθμός των απασχολουμένων ανέρχεται σε </t>
    </r>
    <r>
      <rPr>
        <b/>
        <sz val="10"/>
        <rFont val="Arial"/>
        <family val="2"/>
        <charset val="161"/>
      </rPr>
      <t>48569.</t>
    </r>
  </si>
  <si>
    <r>
      <t xml:space="preserve">4 </t>
    </r>
    <r>
      <rPr>
        <sz val="10"/>
        <rFont val="Arial"/>
        <family val="2"/>
        <charset val="161"/>
      </rPr>
      <t>Από το συνολικό αριθμό των 37035 απασχολουμένων μερικά άτομα είχαν παράλληλη απασχόληση πέραν της μιας οικονομικής δραστηριότητας και υπολογίστηκαν πέραν της μιας φοράς.  Ο πραγματικός αριθμός των απασχολουμένων ανέρχεται σε 36791</t>
    </r>
    <r>
      <rPr>
        <b/>
        <sz val="10"/>
        <rFont val="Arial"/>
        <family val="2"/>
        <charset val="161"/>
      </rPr>
      <t>.</t>
    </r>
  </si>
  <si>
    <r>
      <t xml:space="preserve">4 </t>
    </r>
    <r>
      <rPr>
        <sz val="10"/>
        <rFont val="Arial"/>
        <family val="2"/>
        <charset val="161"/>
      </rPr>
      <t>Από το συνολικό αριθμό των 55141 απασχολουμένων μερικά άτομα είχαν παράλληλη απασχόληση πέραν της μιας οικονομικής δραστηριότητας και υπολογίστηκαν πέραν της μιας φοράς. Ο πραγματικός αριθμός των απασχολουμένων ανέρχεται σε 53903</t>
    </r>
    <r>
      <rPr>
        <b/>
        <sz val="10"/>
        <rFont val="Arial"/>
        <family val="2"/>
        <charset val="161"/>
      </rPr>
      <t>.</t>
    </r>
  </si>
  <si>
    <r>
      <t xml:space="preserve">3 </t>
    </r>
    <r>
      <rPr>
        <sz val="10"/>
        <rFont val="Arial"/>
        <family val="2"/>
        <charset val="161"/>
      </rPr>
      <t>Από το συνολικό αριθμό των 37256  απασχολουμένων μερικά άτομα είχαν παράλληλη απασχόληση πέραν της μιας οικονομικής δραστηριότητας και υπολογίστηκαν πέραν της μιας φοράς. Ο πραγματικός αριθμός των απασχολουμένων ανέρχεται σε 36960</t>
    </r>
    <r>
      <rPr>
        <b/>
        <sz val="10"/>
        <rFont val="Arial"/>
        <family val="2"/>
        <charset val="161"/>
      </rPr>
      <t>.</t>
    </r>
  </si>
  <si>
    <r>
      <t xml:space="preserve">4 </t>
    </r>
    <r>
      <rPr>
        <sz val="10"/>
        <rFont val="Arial"/>
        <family val="2"/>
        <charset val="161"/>
      </rPr>
      <t>Από το συνολικό αριθμό των 60653 απασχολουμένων μερικά άτομα είχαν παράλληλη απασχόληση πέραν της μιας οικονομικής δραστηριότητας και υπολογίστηκαν πέραν της μιας φοράς. Ο πραγματικός αριθμός των απασχολουμένων ανέρχεται σε 59299</t>
    </r>
    <r>
      <rPr>
        <b/>
        <sz val="10"/>
        <rFont val="Arial"/>
        <family val="2"/>
        <charset val="161"/>
      </rPr>
      <t>.</t>
    </r>
  </si>
  <si>
    <r>
      <t xml:space="preserve">4 </t>
    </r>
    <r>
      <rPr>
        <sz val="10"/>
        <rFont val="Arial"/>
        <family val="2"/>
        <charset val="161"/>
      </rPr>
      <t>Από το συνολικό αριθμό των 37329 απασχολουμένων μερικά άτομα είχαν παράλληλη απασχόληση πέραν της μιας οικονομικής δραστηριότητας και υπολογίστηκαν πέραν της μιας φοράς.  Ο πραγματικός αριθμός των απασχολουμένων ανέρχεται σε 37025</t>
    </r>
    <r>
      <rPr>
        <b/>
        <sz val="10"/>
        <rFont val="Arial"/>
        <family val="2"/>
        <charset val="161"/>
      </rPr>
      <t>.</t>
    </r>
  </si>
  <si>
    <r>
      <t xml:space="preserve">4 </t>
    </r>
    <r>
      <rPr>
        <sz val="10"/>
        <rFont val="Arial"/>
        <family val="2"/>
        <charset val="161"/>
      </rPr>
      <t>Από το συνολικό αριθμό των 59259 απασχολουμένων μερικά άτομα είχαν παράλληλη απασχόληση πέραν της μιας οικονομικής δραστηριότητας και υπολογίστηκαν πέραν της μιας φοράς. Ο πραγματικός αριθμός των απασχολουμένων ανέρχεται σε 57800</t>
    </r>
    <r>
      <rPr>
        <b/>
        <sz val="10"/>
        <rFont val="Arial"/>
        <family val="2"/>
        <charset val="161"/>
      </rPr>
      <t>.</t>
    </r>
  </si>
  <si>
    <r>
      <t xml:space="preserve">4 </t>
    </r>
    <r>
      <rPr>
        <sz val="10"/>
        <rFont val="Arial"/>
        <family val="2"/>
        <charset val="161"/>
      </rPr>
      <t xml:space="preserve">Από το συνολικό αριθμό των 37112 απασχολουμένων μερικά άτομα είχαν παράλληλη απασχόληση πέραν της μιας οικονομικής δραστηριότητας και υπολογίστηκαν πέραν της μιας φοράς.  Ο πραγματικός αριθμός των απασχολουμένων ανέρχεται σε </t>
    </r>
    <r>
      <rPr>
        <b/>
        <sz val="10"/>
        <rFont val="Arial"/>
        <family val="2"/>
        <charset val="161"/>
      </rPr>
      <t>36847.</t>
    </r>
  </si>
  <si>
    <r>
      <t xml:space="preserve">4 </t>
    </r>
    <r>
      <rPr>
        <sz val="10"/>
        <rFont val="Arial"/>
        <family val="2"/>
        <charset val="161"/>
      </rPr>
      <t>Από το συνολικό αριθμό των 56173 απασχολουμένων μερικά άτομα είχαν παράλληλη απασχόληση πέραν της μιας οικονομικής δραστηριότητας και υπολογίστηκαν πέραν της μιας φοράς. Ο πραγματικός αριθμός των απασχολουμένων ανέρχεται σε 54893</t>
    </r>
    <r>
      <rPr>
        <b/>
        <sz val="10"/>
        <rFont val="Arial"/>
        <family val="2"/>
        <charset val="161"/>
      </rPr>
      <t>.</t>
    </r>
  </si>
  <si>
    <r>
      <t xml:space="preserve">4 </t>
    </r>
    <r>
      <rPr>
        <sz val="10"/>
        <rFont val="Arial"/>
        <family val="2"/>
        <charset val="161"/>
      </rPr>
      <t>Από το συνολικό αριθμό των 86464 απασχολουμένων μερικά άτομα είχαν παράλληλη απασχόληση πέραν της μιας οικονομικής δραστηριότητας και υπολογίστηκαν πέραν της μιας φοράς.  Ο πραγματικός αριθμός των απασχολουμένων ανέρχεται σε 85181</t>
    </r>
    <r>
      <rPr>
        <b/>
        <sz val="10"/>
        <rFont val="Arial"/>
        <family val="2"/>
        <charset val="161"/>
      </rPr>
      <t>.</t>
    </r>
  </si>
  <si>
    <r>
      <t xml:space="preserve">4 </t>
    </r>
    <r>
      <rPr>
        <sz val="10"/>
        <rFont val="Arial"/>
        <family val="2"/>
        <charset val="161"/>
      </rPr>
      <t xml:space="preserve">Από το συνολικό αριθμό των 92176 απασχολουμένων μερικά άτομα είχαν παράλληλη απασχόληση πέραν της μιας οικονομικής δραστηριότητας και υπολογίστηκαν πέραν της μιας φοράς.  Ο πραγματικός αριθμός των απασχολουμένων ανέρχεται σε </t>
    </r>
    <r>
      <rPr>
        <b/>
        <sz val="10"/>
        <rFont val="Arial"/>
        <family val="2"/>
        <charset val="161"/>
      </rPr>
      <t>90694.</t>
    </r>
  </si>
  <si>
    <r>
      <t xml:space="preserve">4 </t>
    </r>
    <r>
      <rPr>
        <sz val="10"/>
        <rFont val="Arial"/>
        <family val="2"/>
        <charset val="161"/>
      </rPr>
      <t xml:space="preserve">Από το συνολικό αριθμό των 97909 απασχολουμένων μερικά άτομα είχαν παράλληλη απασχόληση πέραν της μιας οικονομικής δραστηριότητας και υπολογίστηκαν πέραν της μιας φοράς.  Ο πραγματικός αριθμός των απασχολουμένων ανέρχεται σε </t>
    </r>
    <r>
      <rPr>
        <b/>
        <sz val="10"/>
        <rFont val="Arial"/>
        <family val="2"/>
        <charset val="161"/>
      </rPr>
      <t>96259.</t>
    </r>
  </si>
  <si>
    <r>
      <t xml:space="preserve">4 </t>
    </r>
    <r>
      <rPr>
        <sz val="10"/>
        <rFont val="Arial"/>
        <family val="2"/>
        <charset val="161"/>
      </rPr>
      <t xml:space="preserve">Από το συνολικό αριθμό των 96588 απασχολουμένων μερικά άτομα είχαν παράλληλη απασχόληση πέραν της μιας οικονομικής δραστηριότητας και υπολογίστηκαν πέραν της μιας φοράς.  Ο πραγματικός αριθμός των απασχολουμένων ανέρχεται σε </t>
    </r>
    <r>
      <rPr>
        <b/>
        <sz val="10"/>
        <rFont val="Arial"/>
        <family val="2"/>
        <charset val="161"/>
      </rPr>
      <t>94825.</t>
    </r>
  </si>
  <si>
    <r>
      <t xml:space="preserve">4 </t>
    </r>
    <r>
      <rPr>
        <sz val="9"/>
        <rFont val="Arial"/>
        <family val="2"/>
        <charset val="161"/>
      </rPr>
      <t xml:space="preserve">Από το συνολικό αριθμό των 93284 απασχολουμένων μερικά άτομα είχαν παράλληλη απασχόληση πέραν της μιας οικονομικής δραστηριότητας και υπολογίστηκαν πέραν της μιας φοράς.  Ο πραγματικός αριθμός των απασχολουμένων ανέρχεται σε </t>
    </r>
    <r>
      <rPr>
        <b/>
        <sz val="9"/>
        <rFont val="Arial"/>
        <family val="2"/>
        <charset val="161"/>
      </rPr>
      <t>91740.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</si>
</sst>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\ _Δ_ρ_χ_-;\-* #,##0\ _Δ_ρ_χ_-;_-* &quot;-&quot;\ _Δ_ρ_χ_-;_-@_-"/>
    <numFmt numFmtId="165" formatCode="0.0%"/>
    <numFmt numFmtId="166" formatCode="[$-408]d\-mmm\-yy;@"/>
  </numFmts>
  <fonts count="37" x14ac:knownFonts="1">
    <font>
      <sz val="10"/>
      <name val="Arial"/>
      <charset val="161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  <charset val="161"/>
    </font>
    <font>
      <sz val="10"/>
      <name val="Arial"/>
      <family val="2"/>
      <charset val="161"/>
    </font>
    <font>
      <sz val="8"/>
      <name val="Arial"/>
      <family val="2"/>
      <charset val="161"/>
    </font>
    <font>
      <b/>
      <vertAlign val="superscript"/>
      <sz val="10"/>
      <name val="Arial"/>
      <family val="2"/>
      <charset val="161"/>
    </font>
    <font>
      <vertAlign val="superscript"/>
      <sz val="10"/>
      <name val="Arial"/>
      <family val="2"/>
      <charset val="161"/>
    </font>
    <font>
      <sz val="9"/>
      <name val="Arial"/>
      <family val="2"/>
      <charset val="161"/>
    </font>
    <font>
      <b/>
      <sz val="9"/>
      <name val="Arial"/>
      <family val="2"/>
      <charset val="161"/>
    </font>
    <font>
      <b/>
      <vertAlign val="superscript"/>
      <sz val="9"/>
      <name val="Arial"/>
      <family val="2"/>
    </font>
    <font>
      <vertAlign val="superscript"/>
      <sz val="9"/>
      <name val="Arial"/>
      <family val="2"/>
      <charset val="161"/>
    </font>
    <font>
      <sz val="10"/>
      <color rgb="FF002288"/>
      <name val="Arial"/>
      <family val="2"/>
    </font>
    <font>
      <b/>
      <sz val="10"/>
      <color rgb="FF002288"/>
      <name val="Arial"/>
      <family val="2"/>
      <charset val="161"/>
    </font>
    <font>
      <sz val="10"/>
      <color rgb="FF002288"/>
      <name val="Arial"/>
      <family val="2"/>
      <charset val="161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u/>
      <sz val="11"/>
      <color rgb="FF0066AA"/>
      <name val="Calibri"/>
      <family val="2"/>
      <charset val="161"/>
      <scheme val="minor"/>
    </font>
    <font>
      <u/>
      <sz val="11"/>
      <color rgb="FF004488"/>
      <name val="Calibri"/>
      <family val="2"/>
      <charset val="161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110">
    <xf numFmtId="0" fontId="0" fillId="0" borderId="0"/>
    <xf numFmtId="9" fontId="3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35" applyNumberFormat="0" applyFill="0" applyAlignment="0" applyProtection="0"/>
    <xf numFmtId="0" fontId="21" fillId="0" borderId="36" applyNumberFormat="0" applyFill="0" applyAlignment="0" applyProtection="0"/>
    <xf numFmtId="0" fontId="22" fillId="0" borderId="37" applyNumberFormat="0" applyFill="0" applyAlignment="0" applyProtection="0"/>
    <xf numFmtId="0" fontId="2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4" fillId="3" borderId="0" applyNumberFormat="0" applyBorder="0" applyAlignment="0" applyProtection="0"/>
    <xf numFmtId="0" fontId="25" fillId="4" borderId="0" applyNumberFormat="0" applyBorder="0" applyAlignment="0" applyProtection="0"/>
    <xf numFmtId="0" fontId="26" fillId="5" borderId="38" applyNumberFormat="0" applyAlignment="0" applyProtection="0"/>
    <xf numFmtId="0" fontId="27" fillId="6" borderId="39" applyNumberFormat="0" applyAlignment="0" applyProtection="0"/>
    <xf numFmtId="0" fontId="28" fillId="6" borderId="38" applyNumberFormat="0" applyAlignment="0" applyProtection="0"/>
    <xf numFmtId="0" fontId="29" fillId="0" borderId="40" applyNumberFormat="0" applyFill="0" applyAlignment="0" applyProtection="0"/>
    <xf numFmtId="0" fontId="30" fillId="7" borderId="41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43" applyNumberFormat="0" applyFill="0" applyAlignment="0" applyProtection="0"/>
    <xf numFmtId="0" fontId="34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34" fillId="12" borderId="0" applyNumberFormat="0" applyBorder="0" applyAlignment="0" applyProtection="0"/>
    <xf numFmtId="0" fontId="3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34" fillId="24" borderId="0" applyNumberFormat="0" applyBorder="0" applyAlignment="0" applyProtection="0"/>
    <xf numFmtId="0" fontId="34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34" fillId="28" borderId="0" applyNumberFormat="0" applyBorder="0" applyAlignment="0" applyProtection="0"/>
    <xf numFmtId="0" fontId="34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4" fillId="32" borderId="0" applyNumberFormat="0" applyBorder="0" applyAlignment="0" applyProtection="0"/>
    <xf numFmtId="0" fontId="2" fillId="8" borderId="42" applyNumberFormat="0" applyFon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" fillId="8" borderId="42" applyNumberFormat="0" applyFont="0" applyAlignment="0" applyProtection="0"/>
    <xf numFmtId="0" fontId="1" fillId="8" borderId="42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8" borderId="42" applyNumberFormat="0" applyFont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8" borderId="42" applyNumberFormat="0" applyFont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8" borderId="42" applyNumberFormat="0" applyFont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116">
    <xf numFmtId="0" fontId="0" fillId="0" borderId="0" xfId="0"/>
    <xf numFmtId="0" fontId="8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wrapText="1"/>
    </xf>
    <xf numFmtId="0" fontId="11" fillId="0" borderId="0" xfId="0" applyFont="1" applyFill="1" applyBorder="1" applyAlignment="1">
      <alignment horizontal="left" wrapText="1"/>
    </xf>
    <xf numFmtId="0" fontId="11" fillId="0" borderId="0" xfId="0" applyFont="1" applyFill="1" applyBorder="1" applyAlignment="1">
      <alignment wrapText="1"/>
    </xf>
    <xf numFmtId="0" fontId="12" fillId="0" borderId="1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/>
    </xf>
    <xf numFmtId="0" fontId="0" fillId="0" borderId="0" xfId="0" applyFill="1"/>
    <xf numFmtId="0" fontId="13" fillId="0" borderId="3" xfId="0" applyFont="1" applyFill="1" applyBorder="1" applyAlignment="1"/>
    <xf numFmtId="14" fontId="6" fillId="0" borderId="6" xfId="0" applyNumberFormat="1" applyFont="1" applyFill="1" applyBorder="1" applyAlignment="1">
      <alignment horizontal="center"/>
    </xf>
    <xf numFmtId="14" fontId="6" fillId="0" borderId="7" xfId="0" applyNumberFormat="1" applyFont="1" applyFill="1" applyBorder="1" applyAlignment="1">
      <alignment horizontal="center"/>
    </xf>
    <xf numFmtId="0" fontId="6" fillId="0" borderId="7" xfId="0" applyFont="1" applyFill="1" applyBorder="1"/>
    <xf numFmtId="0" fontId="6" fillId="0" borderId="8" xfId="0" applyFont="1" applyFill="1" applyBorder="1"/>
    <xf numFmtId="0" fontId="12" fillId="0" borderId="9" xfId="0" applyFont="1" applyFill="1" applyBorder="1" applyAlignment="1">
      <alignment vertical="center" wrapText="1"/>
    </xf>
    <xf numFmtId="1" fontId="16" fillId="0" borderId="16" xfId="0" applyNumberFormat="1" applyFont="1" applyFill="1" applyBorder="1" applyAlignment="1">
      <alignment wrapText="1"/>
    </xf>
    <xf numFmtId="165" fontId="16" fillId="0" borderId="17" xfId="0" applyNumberFormat="1" applyFont="1" applyFill="1" applyBorder="1" applyAlignment="1">
      <alignment wrapText="1"/>
    </xf>
    <xf numFmtId="1" fontId="16" fillId="0" borderId="18" xfId="0" applyNumberFormat="1" applyFont="1" applyFill="1" applyBorder="1" applyAlignment="1">
      <alignment wrapText="1"/>
    </xf>
    <xf numFmtId="1" fontId="17" fillId="0" borderId="19" xfId="0" applyNumberFormat="1" applyFont="1" applyFill="1" applyBorder="1" applyAlignment="1">
      <alignment wrapText="1"/>
    </xf>
    <xf numFmtId="10" fontId="17" fillId="0" borderId="20" xfId="0" applyNumberFormat="1" applyFont="1" applyFill="1" applyBorder="1" applyAlignment="1">
      <alignment wrapText="1"/>
    </xf>
    <xf numFmtId="1" fontId="17" fillId="0" borderId="0" xfId="0" applyNumberFormat="1" applyFont="1" applyFill="1" applyBorder="1" applyAlignment="1">
      <alignment wrapText="1"/>
    </xf>
    <xf numFmtId="10" fontId="17" fillId="0" borderId="0" xfId="0" applyNumberFormat="1" applyFont="1" applyFill="1" applyBorder="1" applyAlignment="1">
      <alignment wrapText="1"/>
    </xf>
    <xf numFmtId="0" fontId="11" fillId="0" borderId="0" xfId="0" applyFont="1" applyFill="1"/>
    <xf numFmtId="0" fontId="7" fillId="0" borderId="0" xfId="0" applyFont="1" applyFill="1" applyBorder="1" applyAlignment="1"/>
    <xf numFmtId="0" fontId="5" fillId="0" borderId="0" xfId="0" applyFont="1" applyFill="1"/>
    <xf numFmtId="0" fontId="7" fillId="0" borderId="0" xfId="0" applyFont="1" applyFill="1" applyAlignment="1">
      <alignment horizontal="center"/>
    </xf>
    <xf numFmtId="0" fontId="8" fillId="0" borderId="0" xfId="0" applyFont="1" applyFill="1"/>
    <xf numFmtId="166" fontId="0" fillId="0" borderId="0" xfId="0" applyNumberFormat="1" applyFill="1" applyAlignment="1">
      <alignment horizontal="left"/>
    </xf>
    <xf numFmtId="1" fontId="17" fillId="0" borderId="16" xfId="0" applyNumberFormat="1" applyFont="1" applyFill="1" applyBorder="1" applyAlignment="1">
      <alignment wrapText="1"/>
    </xf>
    <xf numFmtId="9" fontId="0" fillId="0" borderId="0" xfId="1" applyFont="1" applyFill="1"/>
    <xf numFmtId="0" fontId="0" fillId="0" borderId="0" xfId="0" applyFill="1" applyAlignment="1">
      <alignment horizontal="left" vertical="center"/>
    </xf>
    <xf numFmtId="1" fontId="17" fillId="0" borderId="21" xfId="0" applyNumberFormat="1" applyFont="1" applyFill="1" applyBorder="1" applyAlignment="1">
      <alignment wrapText="1"/>
    </xf>
    <xf numFmtId="166" fontId="8" fillId="0" borderId="0" xfId="0" applyNumberFormat="1" applyFont="1" applyFill="1" applyAlignment="1">
      <alignment horizontal="left"/>
    </xf>
    <xf numFmtId="0" fontId="4" fillId="0" borderId="0" xfId="0" applyFont="1" applyFill="1" applyBorder="1"/>
    <xf numFmtId="0" fontId="0" fillId="0" borderId="0" xfId="0" applyFill="1" applyBorder="1"/>
    <xf numFmtId="0" fontId="6" fillId="0" borderId="7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18" fillId="0" borderId="22" xfId="0" applyFont="1" applyFill="1" applyBorder="1" applyAlignment="1">
      <alignment wrapText="1"/>
    </xf>
    <xf numFmtId="0" fontId="8" fillId="0" borderId="10" xfId="0" applyNumberFormat="1" applyFont="1" applyFill="1" applyBorder="1" applyAlignment="1">
      <alignment horizontal="right"/>
    </xf>
    <xf numFmtId="0" fontId="8" fillId="0" borderId="11" xfId="0" applyNumberFormat="1" applyFont="1" applyFill="1" applyBorder="1" applyAlignment="1">
      <alignment horizontal="right"/>
    </xf>
    <xf numFmtId="0" fontId="8" fillId="0" borderId="12" xfId="0" applyNumberFormat="1" applyFont="1" applyFill="1" applyBorder="1" applyAlignment="1">
      <alignment horizontal="right"/>
    </xf>
    <xf numFmtId="0" fontId="7" fillId="0" borderId="7" xfId="0" applyFont="1" applyFill="1" applyBorder="1" applyAlignment="1"/>
    <xf numFmtId="0" fontId="7" fillId="0" borderId="13" xfId="0" applyFont="1" applyFill="1" applyBorder="1" applyAlignment="1"/>
    <xf numFmtId="0" fontId="18" fillId="0" borderId="0" xfId="0" applyFont="1" applyFill="1" applyBorder="1" applyAlignment="1">
      <alignment wrapText="1"/>
    </xf>
    <xf numFmtId="0" fontId="8" fillId="0" borderId="1" xfId="0" applyNumberFormat="1" applyFont="1" applyFill="1" applyBorder="1" applyAlignment="1">
      <alignment horizontal="right"/>
    </xf>
    <xf numFmtId="0" fontId="12" fillId="0" borderId="14" xfId="0" applyFont="1" applyFill="1" applyBorder="1" applyAlignment="1">
      <alignment vertical="center" wrapText="1"/>
    </xf>
    <xf numFmtId="0" fontId="4" fillId="0" borderId="0" xfId="0" applyFont="1" applyFill="1" applyAlignment="1"/>
    <xf numFmtId="1" fontId="16" fillId="0" borderId="14" xfId="0" applyNumberFormat="1" applyFont="1" applyFill="1" applyBorder="1" applyAlignment="1">
      <alignment wrapText="1"/>
    </xf>
    <xf numFmtId="1" fontId="16" fillId="0" borderId="19" xfId="0" applyNumberFormat="1" applyFont="1" applyFill="1" applyBorder="1" applyAlignment="1">
      <alignment wrapText="1"/>
    </xf>
    <xf numFmtId="0" fontId="7" fillId="0" borderId="0" xfId="0" applyFont="1" applyFill="1" applyAlignment="1"/>
    <xf numFmtId="0" fontId="5" fillId="0" borderId="10" xfId="0" applyNumberFormat="1" applyFont="1" applyFill="1" applyBorder="1" applyAlignment="1">
      <alignment horizontal="right"/>
    </xf>
    <xf numFmtId="1" fontId="0" fillId="0" borderId="0" xfId="0" applyNumberFormat="1" applyFill="1"/>
    <xf numFmtId="0" fontId="5" fillId="0" borderId="11" xfId="0" applyNumberFormat="1" applyFont="1" applyFill="1" applyBorder="1" applyAlignment="1">
      <alignment horizontal="right"/>
    </xf>
    <xf numFmtId="0" fontId="5" fillId="0" borderId="12" xfId="0" applyNumberFormat="1" applyFont="1" applyFill="1" applyBorder="1" applyAlignment="1">
      <alignment horizontal="right"/>
    </xf>
    <xf numFmtId="164" fontId="0" fillId="0" borderId="0" xfId="0" applyNumberFormat="1" applyFill="1" applyBorder="1"/>
    <xf numFmtId="164" fontId="0" fillId="0" borderId="0" xfId="1" applyNumberFormat="1" applyFont="1" applyFill="1" applyBorder="1" applyAlignment="1">
      <alignment horizontal="right"/>
    </xf>
    <xf numFmtId="0" fontId="4" fillId="0" borderId="7" xfId="0" applyFont="1" applyFill="1" applyBorder="1" applyAlignment="1"/>
    <xf numFmtId="0" fontId="4" fillId="0" borderId="0" xfId="0" applyFont="1" applyFill="1" applyBorder="1" applyAlignment="1"/>
    <xf numFmtId="0" fontId="7" fillId="0" borderId="0" xfId="0" applyFont="1" applyFill="1" applyBorder="1"/>
    <xf numFmtId="1" fontId="16" fillId="0" borderId="16" xfId="0" applyNumberFormat="1" applyFont="1" applyFill="1" applyBorder="1" applyAlignment="1">
      <alignment vertical="top" wrapText="1"/>
    </xf>
    <xf numFmtId="1" fontId="17" fillId="0" borderId="19" xfId="0" applyNumberFormat="1" applyFont="1" applyFill="1" applyBorder="1" applyAlignment="1">
      <alignment vertical="top" wrapText="1"/>
    </xf>
    <xf numFmtId="1" fontId="17" fillId="0" borderId="20" xfId="0" applyNumberFormat="1" applyFont="1" applyFill="1" applyBorder="1" applyAlignment="1">
      <alignment vertical="top" wrapText="1"/>
    </xf>
    <xf numFmtId="1" fontId="17" fillId="0" borderId="0" xfId="0" applyNumberFormat="1" applyFont="1" applyFill="1" applyBorder="1" applyAlignment="1">
      <alignment vertical="top" wrapText="1"/>
    </xf>
    <xf numFmtId="0" fontId="5" fillId="0" borderId="0" xfId="0" applyFont="1" applyFill="1" applyBorder="1"/>
    <xf numFmtId="1" fontId="5" fillId="0" borderId="0" xfId="0" applyNumberFormat="1" applyFont="1" applyFill="1" applyBorder="1" applyAlignment="1">
      <alignment horizontal="center"/>
    </xf>
    <xf numFmtId="0" fontId="0" fillId="0" borderId="0" xfId="1" applyNumberFormat="1" applyFont="1" applyFill="1" applyBorder="1" applyAlignment="1">
      <alignment horizontal="center"/>
    </xf>
    <xf numFmtId="0" fontId="18" fillId="0" borderId="22" xfId="0" applyNumberFormat="1" applyFont="1" applyFill="1" applyBorder="1" applyAlignment="1">
      <alignment wrapText="1"/>
    </xf>
    <xf numFmtId="0" fontId="12" fillId="0" borderId="15" xfId="0" applyFont="1" applyFill="1" applyBorder="1" applyAlignment="1">
      <alignment vertical="center" wrapText="1"/>
    </xf>
    <xf numFmtId="0" fontId="15" fillId="0" borderId="0" xfId="0" applyFont="1" applyFill="1"/>
    <xf numFmtId="0" fontId="13" fillId="0" borderId="0" xfId="0" applyFont="1" applyFill="1" applyBorder="1" applyAlignment="1"/>
    <xf numFmtId="0" fontId="12" fillId="0" borderId="0" xfId="0" applyFont="1" applyFill="1"/>
    <xf numFmtId="0" fontId="12" fillId="0" borderId="0" xfId="0" applyFont="1" applyFill="1" applyBorder="1" applyAlignment="1">
      <alignment wrapText="1"/>
    </xf>
    <xf numFmtId="0" fontId="13" fillId="0" borderId="0" xfId="0" applyFont="1" applyFill="1" applyAlignment="1">
      <alignment horizontal="center"/>
    </xf>
    <xf numFmtId="166" fontId="12" fillId="0" borderId="0" xfId="0" applyNumberFormat="1" applyFont="1" applyFill="1" applyAlignment="1">
      <alignment horizontal="left"/>
    </xf>
    <xf numFmtId="1" fontId="16" fillId="0" borderId="23" xfId="0" applyNumberFormat="1" applyFont="1" applyFill="1" applyBorder="1" applyAlignment="1">
      <alignment wrapText="1"/>
    </xf>
    <xf numFmtId="1" fontId="16" fillId="0" borderId="20" xfId="0" applyNumberFormat="1" applyFont="1" applyFill="1" applyBorder="1" applyAlignment="1">
      <alignment wrapText="1"/>
    </xf>
    <xf numFmtId="0" fontId="4" fillId="0" borderId="13" xfId="0" applyFont="1" applyFill="1" applyBorder="1" applyAlignment="1"/>
    <xf numFmtId="1" fontId="16" fillId="0" borderId="17" xfId="0" applyNumberFormat="1" applyFont="1" applyFill="1" applyBorder="1" applyAlignment="1">
      <alignment vertical="top" wrapText="1"/>
    </xf>
    <xf numFmtId="1" fontId="17" fillId="0" borderId="18" xfId="0" applyNumberFormat="1" applyFont="1" applyFill="1" applyBorder="1" applyAlignment="1">
      <alignment wrapText="1"/>
    </xf>
    <xf numFmtId="1" fontId="17" fillId="0" borderId="24" xfId="0" applyNumberFormat="1" applyFont="1" applyFill="1" applyBorder="1" applyAlignment="1">
      <alignment wrapText="1"/>
    </xf>
    <xf numFmtId="1" fontId="16" fillId="0" borderId="25" xfId="0" applyNumberFormat="1" applyFont="1" applyFill="1" applyBorder="1" applyAlignment="1">
      <alignment wrapText="1"/>
    </xf>
    <xf numFmtId="1" fontId="16" fillId="0" borderId="26" xfId="0" applyNumberFormat="1" applyFont="1" applyFill="1" applyBorder="1" applyAlignment="1">
      <alignment wrapText="1"/>
    </xf>
    <xf numFmtId="1" fontId="16" fillId="0" borderId="27" xfId="0" applyNumberFormat="1" applyFont="1" applyFill="1" applyBorder="1" applyAlignment="1">
      <alignment wrapText="1"/>
    </xf>
    <xf numFmtId="1" fontId="16" fillId="0" borderId="10" xfId="0" applyNumberFormat="1" applyFont="1" applyFill="1" applyBorder="1" applyAlignment="1">
      <alignment wrapText="1"/>
    </xf>
    <xf numFmtId="10" fontId="17" fillId="0" borderId="28" xfId="1" applyNumberFormat="1" applyFont="1" applyFill="1" applyBorder="1" applyAlignment="1">
      <alignment wrapText="1"/>
    </xf>
    <xf numFmtId="0" fontId="8" fillId="0" borderId="22" xfId="0" applyFont="1" applyFill="1" applyBorder="1" applyAlignment="1">
      <alignment wrapText="1"/>
    </xf>
    <xf numFmtId="1" fontId="16" fillId="0" borderId="24" xfId="0" applyNumberFormat="1" applyFont="1" applyFill="1" applyBorder="1" applyAlignment="1">
      <alignment wrapText="1"/>
    </xf>
    <xf numFmtId="0" fontId="18" fillId="0" borderId="29" xfId="0" applyFont="1" applyFill="1" applyBorder="1" applyAlignment="1">
      <alignment wrapText="1"/>
    </xf>
    <xf numFmtId="0" fontId="13" fillId="0" borderId="0" xfId="0" applyFont="1" applyFill="1" applyBorder="1" applyAlignment="1">
      <alignment vertical="center" wrapText="1"/>
    </xf>
    <xf numFmtId="0" fontId="13" fillId="0" borderId="30" xfId="0" applyFont="1" applyFill="1" applyBorder="1" applyAlignment="1">
      <alignment vertical="center" wrapText="1"/>
    </xf>
    <xf numFmtId="1" fontId="16" fillId="0" borderId="31" xfId="0" applyNumberFormat="1" applyFont="1" applyFill="1" applyBorder="1" applyAlignment="1">
      <alignment wrapText="1"/>
    </xf>
    <xf numFmtId="1" fontId="16" fillId="0" borderId="32" xfId="0" applyNumberFormat="1" applyFont="1" applyFill="1" applyBorder="1" applyAlignment="1">
      <alignment wrapText="1"/>
    </xf>
    <xf numFmtId="1" fontId="16" fillId="0" borderId="11" xfId="0" applyNumberFormat="1" applyFont="1" applyFill="1" applyBorder="1" applyAlignment="1">
      <alignment wrapText="1"/>
    </xf>
    <xf numFmtId="0" fontId="12" fillId="0" borderId="33" xfId="0" applyFont="1" applyFill="1" applyBorder="1" applyAlignment="1">
      <alignment vertical="center" wrapText="1"/>
    </xf>
    <xf numFmtId="1" fontId="16" fillId="0" borderId="34" xfId="0" applyNumberFormat="1" applyFont="1" applyFill="1" applyBorder="1" applyAlignment="1">
      <alignment wrapText="1"/>
    </xf>
    <xf numFmtId="1" fontId="16" fillId="0" borderId="28" xfId="0" applyNumberFormat="1" applyFont="1" applyFill="1" applyBorder="1" applyAlignment="1">
      <alignment wrapText="1"/>
    </xf>
    <xf numFmtId="1" fontId="16" fillId="0" borderId="44" xfId="0" applyNumberFormat="1" applyFont="1" applyFill="1" applyBorder="1" applyAlignment="1">
      <alignment vertical="top" wrapText="1"/>
    </xf>
    <xf numFmtId="1" fontId="17" fillId="0" borderId="21" xfId="0" applyNumberFormat="1" applyFont="1" applyFill="1" applyBorder="1" applyAlignment="1">
      <alignment vertical="top" wrapText="1"/>
    </xf>
    <xf numFmtId="1" fontId="16" fillId="0" borderId="45" xfId="0" applyNumberFormat="1" applyFont="1" applyFill="1" applyBorder="1" applyAlignment="1">
      <alignment vertical="top" wrapText="1"/>
    </xf>
    <xf numFmtId="1" fontId="17" fillId="0" borderId="7" xfId="0" applyNumberFormat="1" applyFont="1" applyFill="1" applyBorder="1" applyAlignment="1">
      <alignment vertical="top" wrapText="1"/>
    </xf>
    <xf numFmtId="0" fontId="13" fillId="0" borderId="0" xfId="0" applyFont="1" applyFill="1" applyBorder="1" applyAlignment="1">
      <alignment vertical="center" wrapText="1"/>
    </xf>
    <xf numFmtId="0" fontId="7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13" fillId="0" borderId="0" xfId="0" applyFont="1" applyFill="1" applyAlignment="1">
      <alignment horizontal="center"/>
    </xf>
    <xf numFmtId="0" fontId="11" fillId="0" borderId="0" xfId="0" applyFont="1" applyFill="1" applyBorder="1" applyAlignment="1">
      <alignment horizontal="left" wrapText="1"/>
    </xf>
    <xf numFmtId="0" fontId="4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 wrapText="1"/>
    </xf>
    <xf numFmtId="0" fontId="11" fillId="0" borderId="0" xfId="0" applyFont="1" applyFill="1" applyAlignment="1">
      <alignment horizontal="left" wrapText="1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wrapText="1"/>
    </xf>
    <xf numFmtId="0" fontId="0" fillId="0" borderId="0" xfId="0" applyFill="1" applyAlignment="1">
      <alignment horizontal="left" wrapText="1"/>
    </xf>
  </cellXfs>
  <cellStyles count="110">
    <cellStyle name="20% - Accent1" xfId="19" builtinId="30" customBuiltin="1"/>
    <cellStyle name="20% - Accent1 2" xfId="48"/>
    <cellStyle name="20% - Accent1 3" xfId="62"/>
    <cellStyle name="20% - Accent1 4" xfId="74"/>
    <cellStyle name="20% - Accent1 5" xfId="86"/>
    <cellStyle name="20% - Accent1 6" xfId="98"/>
    <cellStyle name="20% - Accent2" xfId="23" builtinId="34" customBuiltin="1"/>
    <cellStyle name="20% - Accent2 2" xfId="51"/>
    <cellStyle name="20% - Accent2 3" xfId="47"/>
    <cellStyle name="20% - Accent2 4" xfId="66"/>
    <cellStyle name="20% - Accent2 5" xfId="78"/>
    <cellStyle name="20% - Accent2 6" xfId="90"/>
    <cellStyle name="20% - Accent3" xfId="27" builtinId="38" customBuiltin="1"/>
    <cellStyle name="20% - Accent3 2" xfId="55"/>
    <cellStyle name="20% - Accent3 3" xfId="57"/>
    <cellStyle name="20% - Accent3 4" xfId="50"/>
    <cellStyle name="20% - Accent3 5" xfId="54"/>
    <cellStyle name="20% - Accent3 6" xfId="61"/>
    <cellStyle name="20% - Accent4" xfId="31" builtinId="42" customBuiltin="1"/>
    <cellStyle name="20% - Accent4 2" xfId="59"/>
    <cellStyle name="20% - Accent4 3" xfId="72"/>
    <cellStyle name="20% - Accent4 4" xfId="84"/>
    <cellStyle name="20% - Accent4 5" xfId="96"/>
    <cellStyle name="20% - Accent4 6" xfId="104"/>
    <cellStyle name="20% - Accent5" xfId="35" builtinId="46" customBuiltin="1"/>
    <cellStyle name="20% - Accent5 2" xfId="63"/>
    <cellStyle name="20% - Accent5 3" xfId="75"/>
    <cellStyle name="20% - Accent5 4" xfId="87"/>
    <cellStyle name="20% - Accent5 5" xfId="99"/>
    <cellStyle name="20% - Accent5 6" xfId="106"/>
    <cellStyle name="20% - Accent6" xfId="39" builtinId="50" customBuiltin="1"/>
    <cellStyle name="20% - Accent6 2" xfId="67"/>
    <cellStyle name="20% - Accent6 3" xfId="79"/>
    <cellStyle name="20% - Accent6 4" xfId="91"/>
    <cellStyle name="20% - Accent6 5" xfId="101"/>
    <cellStyle name="20% - Accent6 6" xfId="108"/>
    <cellStyle name="40% - Accent1" xfId="20" builtinId="31" customBuiltin="1"/>
    <cellStyle name="40% - Accent1 2" xfId="49"/>
    <cellStyle name="40% - Accent1 3" xfId="58"/>
    <cellStyle name="40% - Accent1 4" xfId="71"/>
    <cellStyle name="40% - Accent1 5" xfId="83"/>
    <cellStyle name="40% - Accent1 6" xfId="95"/>
    <cellStyle name="40% - Accent2" xfId="24" builtinId="35" customBuiltin="1"/>
    <cellStyle name="40% - Accent2 2" xfId="52"/>
    <cellStyle name="40% - Accent2 3" xfId="69"/>
    <cellStyle name="40% - Accent2 4" xfId="81"/>
    <cellStyle name="40% - Accent2 5" xfId="93"/>
    <cellStyle name="40% - Accent2 6" xfId="103"/>
    <cellStyle name="40% - Accent3" xfId="28" builtinId="39" customBuiltin="1"/>
    <cellStyle name="40% - Accent3 2" xfId="56"/>
    <cellStyle name="40% - Accent3 3" xfId="53"/>
    <cellStyle name="40% - Accent3 4" xfId="65"/>
    <cellStyle name="40% - Accent3 5" xfId="77"/>
    <cellStyle name="40% - Accent3 6" xfId="89"/>
    <cellStyle name="40% - Accent4" xfId="32" builtinId="43" customBuiltin="1"/>
    <cellStyle name="40% - Accent4 2" xfId="60"/>
    <cellStyle name="40% - Accent4 3" xfId="73"/>
    <cellStyle name="40% - Accent4 4" xfId="85"/>
    <cellStyle name="40% - Accent4 5" xfId="97"/>
    <cellStyle name="40% - Accent4 6" xfId="105"/>
    <cellStyle name="40% - Accent5" xfId="36" builtinId="47" customBuiltin="1"/>
    <cellStyle name="40% - Accent5 2" xfId="64"/>
    <cellStyle name="40% - Accent5 3" xfId="76"/>
    <cellStyle name="40% - Accent5 4" xfId="88"/>
    <cellStyle name="40% - Accent5 5" xfId="100"/>
    <cellStyle name="40% - Accent5 6" xfId="107"/>
    <cellStyle name="40% - Accent6" xfId="40" builtinId="51" customBuiltin="1"/>
    <cellStyle name="40% - Accent6 2" xfId="68"/>
    <cellStyle name="40% - Accent6 3" xfId="80"/>
    <cellStyle name="40% - Accent6 4" xfId="92"/>
    <cellStyle name="40% - Accent6 5" xfId="102"/>
    <cellStyle name="40% - Accent6 6" xfId="109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6" builtinId="53" customBuiltin="1"/>
    <cellStyle name="Followed Hyperlink" xfId="44" builtinId="9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43" builtinId="8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 2" xfId="42"/>
    <cellStyle name="Note 3" xfId="46"/>
    <cellStyle name="Note 4" xfId="45"/>
    <cellStyle name="Note 5" xfId="70"/>
    <cellStyle name="Note 6" xfId="82"/>
    <cellStyle name="Note 7" xfId="94"/>
    <cellStyle name="Output" xfId="11" builtinId="21" customBuiltin="1"/>
    <cellStyle name="Percent" xfId="1" builtinId="5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3"/>
  <sheetViews>
    <sheetView topLeftCell="A172" workbookViewId="0">
      <selection activeCell="A187" sqref="A187:G188"/>
    </sheetView>
  </sheetViews>
  <sheetFormatPr defaultRowHeight="12.75" x14ac:dyDescent="0.2"/>
  <cols>
    <col min="1" max="1" width="57" style="12" customWidth="1"/>
    <col min="2" max="2" width="10.7109375" style="12" customWidth="1"/>
    <col min="3" max="3" width="11.5703125" style="12" customWidth="1"/>
    <col min="4" max="4" width="12.140625" style="12" customWidth="1"/>
    <col min="5" max="5" width="11.85546875" style="12" bestFit="1" customWidth="1"/>
    <col min="6" max="6" width="14.28515625" style="12" customWidth="1"/>
    <col min="7" max="7" width="14.140625" style="12" customWidth="1"/>
    <col min="8" max="8" width="14.5703125" style="12" customWidth="1"/>
    <col min="9" max="16384" width="9.140625" style="12"/>
  </cols>
  <sheetData>
    <row r="1" spans="1:7" ht="14.25" x14ac:dyDescent="0.2">
      <c r="A1" s="109" t="s">
        <v>61</v>
      </c>
      <c r="B1" s="109"/>
      <c r="C1" s="109"/>
      <c r="D1" s="109"/>
      <c r="E1" s="109"/>
      <c r="F1" s="109"/>
      <c r="G1" s="109"/>
    </row>
    <row r="2" spans="1:7" x14ac:dyDescent="0.2">
      <c r="A2" s="106" t="s">
        <v>78</v>
      </c>
      <c r="B2" s="106"/>
      <c r="C2" s="106"/>
      <c r="D2" s="106"/>
      <c r="E2" s="106"/>
      <c r="F2" s="106"/>
      <c r="G2" s="106"/>
    </row>
    <row r="3" spans="1:7" ht="13.5" thickBot="1" x14ac:dyDescent="0.25">
      <c r="A3" s="37"/>
      <c r="B3" s="37"/>
      <c r="C3" s="38"/>
      <c r="D3" s="38"/>
      <c r="E3" s="38"/>
      <c r="F3" s="38"/>
    </row>
    <row r="4" spans="1:7" ht="14.25" thickBot="1" x14ac:dyDescent="0.25">
      <c r="A4" s="13" t="s">
        <v>27</v>
      </c>
      <c r="B4" s="14" t="s">
        <v>1</v>
      </c>
      <c r="C4" s="15" t="s">
        <v>2</v>
      </c>
      <c r="D4" s="15" t="s">
        <v>3</v>
      </c>
      <c r="E4" s="15" t="s">
        <v>4</v>
      </c>
      <c r="F4" s="39" t="s">
        <v>5</v>
      </c>
      <c r="G4" s="40" t="s">
        <v>65</v>
      </c>
    </row>
    <row r="5" spans="1:7" ht="15" customHeight="1" x14ac:dyDescent="0.2">
      <c r="A5" s="18" t="s">
        <v>28</v>
      </c>
      <c r="B5" s="41">
        <f>'europeans by district'!B5+'aliens by district'!C5</f>
        <v>1305</v>
      </c>
      <c r="C5" s="41">
        <f>'europeans by district'!C5+'aliens by district'!D5</f>
        <v>783</v>
      </c>
      <c r="D5" s="41">
        <f>'europeans by district'!D5+'aliens by district'!E5</f>
        <v>1019</v>
      </c>
      <c r="E5" s="41">
        <f>'europeans by district'!E5+'aliens by district'!F5</f>
        <v>359</v>
      </c>
      <c r="F5" s="41">
        <f>'europeans by district'!F5+'aliens by district'!G5</f>
        <v>610</v>
      </c>
      <c r="G5" s="42">
        <f>SUM(B5:F5)</f>
        <v>4076</v>
      </c>
    </row>
    <row r="6" spans="1:7" ht="15" customHeight="1" x14ac:dyDescent="0.2">
      <c r="A6" s="8" t="s">
        <v>29</v>
      </c>
      <c r="B6" s="41">
        <f>'europeans by district'!B6+'aliens by district'!C6</f>
        <v>159</v>
      </c>
      <c r="C6" s="41">
        <f>'europeans by district'!C6+'aliens by district'!D6</f>
        <v>14</v>
      </c>
      <c r="D6" s="41">
        <f>'europeans by district'!D6+'aliens by district'!E6</f>
        <v>43</v>
      </c>
      <c r="E6" s="41">
        <f>'europeans by district'!E6+'aliens by district'!F6</f>
        <v>14</v>
      </c>
      <c r="F6" s="41">
        <f>'europeans by district'!F6+'aliens by district'!G6</f>
        <v>6</v>
      </c>
      <c r="G6" s="43">
        <f t="shared" ref="G6:G26" si="0">SUM(B6:F6)</f>
        <v>236</v>
      </c>
    </row>
    <row r="7" spans="1:7" ht="15" customHeight="1" x14ac:dyDescent="0.2">
      <c r="A7" s="8" t="s">
        <v>30</v>
      </c>
      <c r="B7" s="41">
        <f>'europeans by district'!B7+'aliens by district'!C7</f>
        <v>3306</v>
      </c>
      <c r="C7" s="41">
        <f>'europeans by district'!C7+'aliens by district'!D7</f>
        <v>1438</v>
      </c>
      <c r="D7" s="41">
        <f>'europeans by district'!D7+'aliens by district'!E7</f>
        <v>978</v>
      </c>
      <c r="E7" s="41">
        <f>'europeans by district'!E7+'aliens by district'!F7</f>
        <v>480</v>
      </c>
      <c r="F7" s="41">
        <f>'europeans by district'!F7+'aliens by district'!G7</f>
        <v>246</v>
      </c>
      <c r="G7" s="43">
        <f t="shared" si="0"/>
        <v>6448</v>
      </c>
    </row>
    <row r="8" spans="1:7" ht="16.5" customHeight="1" x14ac:dyDescent="0.2">
      <c r="A8" s="8" t="s">
        <v>31</v>
      </c>
      <c r="B8" s="41">
        <f>'europeans by district'!B8+'aliens by district'!C8</f>
        <v>18</v>
      </c>
      <c r="C8" s="41">
        <f>'europeans by district'!C8+'aliens by district'!D8</f>
        <v>4</v>
      </c>
      <c r="D8" s="41">
        <f>'europeans by district'!D8+'aliens by district'!E8</f>
        <v>7</v>
      </c>
      <c r="E8" s="41">
        <f>'europeans by district'!E8+'aliens by district'!F8</f>
        <v>4</v>
      </c>
      <c r="F8" s="41">
        <f>'europeans by district'!F8+'aliens by district'!G8</f>
        <v>2</v>
      </c>
      <c r="G8" s="43">
        <f t="shared" si="0"/>
        <v>35</v>
      </c>
    </row>
    <row r="9" spans="1:7" ht="27" customHeight="1" x14ac:dyDescent="0.2">
      <c r="A9" s="8" t="s">
        <v>32</v>
      </c>
      <c r="B9" s="41">
        <f>'europeans by district'!B9+'aliens by district'!C9</f>
        <v>301</v>
      </c>
      <c r="C9" s="41">
        <f>'europeans by district'!C9+'aliens by district'!D9</f>
        <v>63</v>
      </c>
      <c r="D9" s="41">
        <f>'europeans by district'!D9+'aliens by district'!E9</f>
        <v>17</v>
      </c>
      <c r="E9" s="41">
        <f>'europeans by district'!E9+'aliens by district'!F9</f>
        <v>22</v>
      </c>
      <c r="F9" s="41">
        <f>'europeans by district'!F9+'aliens by district'!G9</f>
        <v>7</v>
      </c>
      <c r="G9" s="43">
        <f t="shared" si="0"/>
        <v>410</v>
      </c>
    </row>
    <row r="10" spans="1:7" ht="15" customHeight="1" x14ac:dyDescent="0.2">
      <c r="A10" s="8" t="s">
        <v>33</v>
      </c>
      <c r="B10" s="41">
        <f>'europeans by district'!B10+'aliens by district'!C10</f>
        <v>1964</v>
      </c>
      <c r="C10" s="41">
        <f>'europeans by district'!C10+'aliens by district'!D10</f>
        <v>1816</v>
      </c>
      <c r="D10" s="41">
        <f>'europeans by district'!D10+'aliens by district'!E10</f>
        <v>634</v>
      </c>
      <c r="E10" s="41">
        <f>'europeans by district'!E10+'aliens by district'!F10</f>
        <v>1600</v>
      </c>
      <c r="F10" s="41">
        <f>'europeans by district'!F10+'aliens by district'!G10</f>
        <v>319</v>
      </c>
      <c r="G10" s="43">
        <f t="shared" si="0"/>
        <v>6333</v>
      </c>
    </row>
    <row r="11" spans="1:7" ht="27" customHeight="1" x14ac:dyDescent="0.2">
      <c r="A11" s="8" t="s">
        <v>34</v>
      </c>
      <c r="B11" s="41">
        <f>'europeans by district'!B11+'aliens by district'!C11</f>
        <v>5669</v>
      </c>
      <c r="C11" s="41">
        <f>'europeans by district'!C11+'aliens by district'!D11</f>
        <v>3225</v>
      </c>
      <c r="D11" s="41">
        <f>'europeans by district'!D11+'aliens by district'!E11</f>
        <v>1480</v>
      </c>
      <c r="E11" s="41">
        <f>'europeans by district'!E11+'aliens by district'!F11</f>
        <v>1681</v>
      </c>
      <c r="F11" s="41">
        <f>'europeans by district'!F11+'aliens by district'!G11</f>
        <v>362</v>
      </c>
      <c r="G11" s="43">
        <f t="shared" si="0"/>
        <v>12417</v>
      </c>
    </row>
    <row r="12" spans="1:7" ht="15" customHeight="1" x14ac:dyDescent="0.2">
      <c r="A12" s="8" t="s">
        <v>35</v>
      </c>
      <c r="B12" s="41">
        <f>'europeans by district'!B12+'aliens by district'!C12</f>
        <v>985</v>
      </c>
      <c r="C12" s="41">
        <f>'europeans by district'!C12+'aliens by district'!D12</f>
        <v>2235</v>
      </c>
      <c r="D12" s="41">
        <f>'europeans by district'!D12+'aliens by district'!E12</f>
        <v>262</v>
      </c>
      <c r="E12" s="41">
        <f>'europeans by district'!E12+'aliens by district'!F12</f>
        <v>135</v>
      </c>
      <c r="F12" s="41">
        <f>'europeans by district'!F12+'aliens by district'!G12</f>
        <v>41</v>
      </c>
      <c r="G12" s="43">
        <f t="shared" si="0"/>
        <v>3658</v>
      </c>
    </row>
    <row r="13" spans="1:7" ht="15" customHeight="1" x14ac:dyDescent="0.2">
      <c r="A13" s="8" t="s">
        <v>36</v>
      </c>
      <c r="B13" s="41">
        <f>'europeans by district'!B13+'aliens by district'!C13</f>
        <v>419</v>
      </c>
      <c r="C13" s="41">
        <f>'europeans by district'!C13+'aliens by district'!D13</f>
        <v>886</v>
      </c>
      <c r="D13" s="41">
        <f>'europeans by district'!D13+'aliens by district'!E13</f>
        <v>266</v>
      </c>
      <c r="E13" s="41">
        <f>'europeans by district'!E13+'aliens by district'!F13</f>
        <v>1921</v>
      </c>
      <c r="F13" s="41">
        <f>'europeans by district'!F13+'aliens by district'!G13</f>
        <v>418</v>
      </c>
      <c r="G13" s="43">
        <f t="shared" si="0"/>
        <v>3910</v>
      </c>
    </row>
    <row r="14" spans="1:7" ht="15" customHeight="1" x14ac:dyDescent="0.2">
      <c r="A14" s="8" t="s">
        <v>37</v>
      </c>
      <c r="B14" s="41">
        <f>'europeans by district'!B14+'aliens by district'!C14</f>
        <v>3386</v>
      </c>
      <c r="C14" s="41">
        <f>'europeans by district'!C14+'aliens by district'!D14</f>
        <v>2277</v>
      </c>
      <c r="D14" s="41">
        <f>'europeans by district'!D14+'aliens by district'!E14</f>
        <v>1416</v>
      </c>
      <c r="E14" s="41">
        <f>'europeans by district'!E14+'aliens by district'!F14</f>
        <v>1380</v>
      </c>
      <c r="F14" s="41">
        <f>'europeans by district'!F14+'aliens by district'!G14</f>
        <v>366</v>
      </c>
      <c r="G14" s="43">
        <f t="shared" si="0"/>
        <v>8825</v>
      </c>
    </row>
    <row r="15" spans="1:7" ht="15" customHeight="1" x14ac:dyDescent="0.2">
      <c r="A15" s="8" t="s">
        <v>38</v>
      </c>
      <c r="B15" s="41">
        <f>'europeans by district'!B15+'aliens by district'!C15</f>
        <v>811</v>
      </c>
      <c r="C15" s="41">
        <f>'europeans by district'!C15+'aliens by district'!D15</f>
        <v>541</v>
      </c>
      <c r="D15" s="41">
        <f>'europeans by district'!D15+'aliens by district'!E15</f>
        <v>95</v>
      </c>
      <c r="E15" s="41">
        <f>'europeans by district'!E15+'aliens by district'!F15</f>
        <v>100</v>
      </c>
      <c r="F15" s="41">
        <f>'europeans by district'!F15+'aliens by district'!G15</f>
        <v>20</v>
      </c>
      <c r="G15" s="43">
        <f t="shared" si="0"/>
        <v>1567</v>
      </c>
    </row>
    <row r="16" spans="1:7" ht="15" customHeight="1" x14ac:dyDescent="0.2">
      <c r="A16" s="8" t="s">
        <v>39</v>
      </c>
      <c r="B16" s="41">
        <f>'europeans by district'!B16+'aliens by district'!C16</f>
        <v>721</v>
      </c>
      <c r="C16" s="41">
        <f>'europeans by district'!C16+'aliens by district'!D16</f>
        <v>1245</v>
      </c>
      <c r="D16" s="41">
        <f>'europeans by district'!D16+'aliens by district'!E16</f>
        <v>72</v>
      </c>
      <c r="E16" s="41">
        <f>'europeans by district'!E16+'aliens by district'!F16</f>
        <v>45</v>
      </c>
      <c r="F16" s="41">
        <f>'europeans by district'!F16+'aliens by district'!G16</f>
        <v>5</v>
      </c>
      <c r="G16" s="43">
        <f t="shared" si="0"/>
        <v>2088</v>
      </c>
    </row>
    <row r="17" spans="1:9" ht="15" customHeight="1" x14ac:dyDescent="0.2">
      <c r="A17" s="8" t="s">
        <v>40</v>
      </c>
      <c r="B17" s="41">
        <f>'europeans by district'!B17+'aliens by district'!C17</f>
        <v>173</v>
      </c>
      <c r="C17" s="41">
        <f>'europeans by district'!C17+'aliens by district'!D17</f>
        <v>161</v>
      </c>
      <c r="D17" s="41">
        <f>'europeans by district'!D17+'aliens by district'!E17</f>
        <v>46</v>
      </c>
      <c r="E17" s="41">
        <f>'europeans by district'!E17+'aliens by district'!F17</f>
        <v>117</v>
      </c>
      <c r="F17" s="41">
        <f>'europeans by district'!F17+'aliens by district'!G17</f>
        <v>53</v>
      </c>
      <c r="G17" s="43">
        <f t="shared" si="0"/>
        <v>550</v>
      </c>
    </row>
    <row r="18" spans="1:9" ht="15" customHeight="1" x14ac:dyDescent="0.2">
      <c r="A18" s="8" t="s">
        <v>41</v>
      </c>
      <c r="B18" s="41">
        <f>'europeans by district'!B18+'aliens by district'!C18</f>
        <v>1502</v>
      </c>
      <c r="C18" s="41">
        <f>'europeans by district'!C18+'aliens by district'!D18</f>
        <v>1498</v>
      </c>
      <c r="D18" s="41">
        <f>'europeans by district'!D18+'aliens by district'!E18</f>
        <v>352</v>
      </c>
      <c r="E18" s="41">
        <f>'europeans by district'!E18+'aliens by district'!F18</f>
        <v>267</v>
      </c>
      <c r="F18" s="41">
        <f>'europeans by district'!F18+'aliens by district'!G18</f>
        <v>53</v>
      </c>
      <c r="G18" s="43">
        <f t="shared" si="0"/>
        <v>3672</v>
      </c>
    </row>
    <row r="19" spans="1:9" ht="15" customHeight="1" x14ac:dyDescent="0.2">
      <c r="A19" s="8" t="s">
        <v>42</v>
      </c>
      <c r="B19" s="41">
        <f>'europeans by district'!B19+'aliens by district'!C19</f>
        <v>1227</v>
      </c>
      <c r="C19" s="41">
        <f>'europeans by district'!C19+'aliens by district'!D19</f>
        <v>834</v>
      </c>
      <c r="D19" s="41">
        <f>'europeans by district'!D19+'aliens by district'!E19</f>
        <v>335</v>
      </c>
      <c r="E19" s="41">
        <f>'europeans by district'!E19+'aliens by district'!F19</f>
        <v>322</v>
      </c>
      <c r="F19" s="41">
        <f>'europeans by district'!F19+'aliens by district'!G19</f>
        <v>112</v>
      </c>
      <c r="G19" s="43">
        <f t="shared" si="0"/>
        <v>2830</v>
      </c>
    </row>
    <row r="20" spans="1:9" ht="15" customHeight="1" x14ac:dyDescent="0.2">
      <c r="A20" s="8" t="s">
        <v>43</v>
      </c>
      <c r="B20" s="41">
        <f>'europeans by district'!B20+'aliens by district'!C20</f>
        <v>1773</v>
      </c>
      <c r="C20" s="41">
        <f>'europeans by district'!C20+'aliens by district'!D20</f>
        <v>21</v>
      </c>
      <c r="D20" s="41">
        <f>'europeans by district'!D20+'aliens by district'!E20</f>
        <v>11</v>
      </c>
      <c r="E20" s="41">
        <f>'europeans by district'!E20+'aliens by district'!F20</f>
        <v>16</v>
      </c>
      <c r="F20" s="41">
        <f>'europeans by district'!F20+'aliens by district'!G20</f>
        <v>6</v>
      </c>
      <c r="G20" s="43">
        <f t="shared" si="0"/>
        <v>1827</v>
      </c>
    </row>
    <row r="21" spans="1:9" ht="15" customHeight="1" x14ac:dyDescent="0.2">
      <c r="A21" s="8" t="s">
        <v>44</v>
      </c>
      <c r="B21" s="41">
        <f>'europeans by district'!B21+'aliens by district'!C21</f>
        <v>844</v>
      </c>
      <c r="C21" s="41">
        <f>'europeans by district'!C21+'aliens by district'!D21</f>
        <v>428</v>
      </c>
      <c r="D21" s="41">
        <f>'europeans by district'!D21+'aliens by district'!E21</f>
        <v>159</v>
      </c>
      <c r="E21" s="41">
        <f>'europeans by district'!E21+'aliens by district'!F21</f>
        <v>171</v>
      </c>
      <c r="F21" s="41">
        <f>'europeans by district'!F21+'aliens by district'!G21</f>
        <v>40</v>
      </c>
      <c r="G21" s="43">
        <f t="shared" si="0"/>
        <v>1642</v>
      </c>
    </row>
    <row r="22" spans="1:9" ht="27" customHeight="1" x14ac:dyDescent="0.2">
      <c r="A22" s="8" t="s">
        <v>45</v>
      </c>
      <c r="B22" s="41">
        <f>'europeans by district'!B22+'aliens by district'!C22</f>
        <v>654</v>
      </c>
      <c r="C22" s="41">
        <f>'europeans by district'!C22+'aliens by district'!D22</f>
        <v>478</v>
      </c>
      <c r="D22" s="41">
        <f>'europeans by district'!D22+'aliens by district'!E22</f>
        <v>146</v>
      </c>
      <c r="E22" s="41">
        <f>'europeans by district'!E22+'aliens by district'!F22</f>
        <v>192</v>
      </c>
      <c r="F22" s="41">
        <f>'europeans by district'!F22+'aliens by district'!G22</f>
        <v>40</v>
      </c>
      <c r="G22" s="43">
        <f t="shared" si="0"/>
        <v>1510</v>
      </c>
    </row>
    <row r="23" spans="1:9" ht="15" customHeight="1" x14ac:dyDescent="0.2">
      <c r="A23" s="8" t="s">
        <v>46</v>
      </c>
      <c r="B23" s="41">
        <f>'europeans by district'!B23+'aliens by district'!C23</f>
        <v>538</v>
      </c>
      <c r="C23" s="41">
        <f>'europeans by district'!C23+'aliens by district'!D23</f>
        <v>261</v>
      </c>
      <c r="D23" s="41">
        <f>'europeans by district'!D23+'aliens by district'!E23</f>
        <v>191</v>
      </c>
      <c r="E23" s="41">
        <f>'europeans by district'!E23+'aliens by district'!F23</f>
        <v>201</v>
      </c>
      <c r="F23" s="41">
        <f>'europeans by district'!F23+'aliens by district'!G23</f>
        <v>149</v>
      </c>
      <c r="G23" s="43">
        <f t="shared" si="0"/>
        <v>1340</v>
      </c>
    </row>
    <row r="24" spans="1:9" ht="15" customHeight="1" x14ac:dyDescent="0.2">
      <c r="A24" s="8" t="s">
        <v>47</v>
      </c>
      <c r="B24" s="41">
        <f>'europeans by district'!B24+'aliens by district'!C24</f>
        <v>537</v>
      </c>
      <c r="C24" s="41">
        <f>'europeans by district'!C24+'aliens by district'!D24</f>
        <v>569</v>
      </c>
      <c r="D24" s="41">
        <f>'europeans by district'!D24+'aliens by district'!E24</f>
        <v>121</v>
      </c>
      <c r="E24" s="41">
        <f>'europeans by district'!E24+'aliens by district'!F24</f>
        <v>400</v>
      </c>
      <c r="F24" s="41">
        <f>'europeans by district'!F24+'aliens by district'!G24</f>
        <v>198</v>
      </c>
      <c r="G24" s="44">
        <f t="shared" si="0"/>
        <v>1825</v>
      </c>
    </row>
    <row r="25" spans="1:9" ht="15" customHeight="1" x14ac:dyDescent="0.2">
      <c r="A25" s="8" t="s">
        <v>48</v>
      </c>
      <c r="B25" s="41">
        <f>'europeans by district'!B25+'aliens by district'!C25</f>
        <v>9803</v>
      </c>
      <c r="C25" s="41">
        <f>'europeans by district'!C25+'aliens by district'!D25</f>
        <v>5905</v>
      </c>
      <c r="D25" s="41">
        <f>'europeans by district'!D25+'aliens by district'!E25</f>
        <v>2711</v>
      </c>
      <c r="E25" s="41">
        <f>'europeans by district'!E25+'aliens by district'!F25</f>
        <v>1649</v>
      </c>
      <c r="F25" s="41">
        <f>'europeans by district'!F25+'aliens by district'!G25</f>
        <v>1035</v>
      </c>
      <c r="G25" s="44">
        <f t="shared" si="0"/>
        <v>21103</v>
      </c>
    </row>
    <row r="26" spans="1:9" ht="15" customHeight="1" x14ac:dyDescent="0.2">
      <c r="A26" s="9" t="s">
        <v>49</v>
      </c>
      <c r="B26" s="41">
        <f>'europeans by district'!B26+'aliens by district'!C26</f>
        <v>159</v>
      </c>
      <c r="C26" s="41">
        <f>'europeans by district'!C26+'aliens by district'!D26</f>
        <v>0</v>
      </c>
      <c r="D26" s="41">
        <f>'europeans by district'!D26+'aliens by district'!E26</f>
        <v>0</v>
      </c>
      <c r="E26" s="41">
        <f>'europeans by district'!E26+'aliens by district'!F26</f>
        <v>0</v>
      </c>
      <c r="F26" s="41">
        <f>'europeans by district'!F26+'aliens by district'!G26</f>
        <v>0</v>
      </c>
      <c r="G26" s="44">
        <f t="shared" si="0"/>
        <v>159</v>
      </c>
    </row>
    <row r="27" spans="1:9" ht="15" customHeight="1" thickBot="1" x14ac:dyDescent="0.25">
      <c r="A27" s="8" t="s">
        <v>69</v>
      </c>
      <c r="B27" s="41">
        <f>'europeans by district'!B27+'aliens by district'!C27</f>
        <v>0</v>
      </c>
      <c r="C27" s="41">
        <f>'europeans by district'!C27+'aliens by district'!D27</f>
        <v>2</v>
      </c>
      <c r="D27" s="41">
        <f>'europeans by district'!D27+'aliens by district'!E27</f>
        <v>1</v>
      </c>
      <c r="E27" s="41">
        <f>'europeans by district'!E27+'aliens by district'!F27</f>
        <v>0</v>
      </c>
      <c r="F27" s="41">
        <f>'europeans by district'!F27+'aliens by district'!G27</f>
        <v>0</v>
      </c>
      <c r="G27" s="44">
        <f>SUM(B27:F27)</f>
        <v>3</v>
      </c>
    </row>
    <row r="28" spans="1:9" ht="15" customHeight="1" thickBot="1" x14ac:dyDescent="0.25">
      <c r="A28" s="7" t="s">
        <v>0</v>
      </c>
      <c r="B28" s="45">
        <f t="shared" ref="B28:G28" si="1">SUM(B5:B27)</f>
        <v>36254</v>
      </c>
      <c r="C28" s="45">
        <f t="shared" si="1"/>
        <v>24684</v>
      </c>
      <c r="D28" s="45">
        <f t="shared" si="1"/>
        <v>10362</v>
      </c>
      <c r="E28" s="45">
        <f t="shared" si="1"/>
        <v>11076</v>
      </c>
      <c r="F28" s="45">
        <f t="shared" si="1"/>
        <v>4088</v>
      </c>
      <c r="G28" s="46">
        <f t="shared" si="1"/>
        <v>86464</v>
      </c>
    </row>
    <row r="29" spans="1:9" ht="11.25" customHeight="1" x14ac:dyDescent="0.2">
      <c r="A29" s="10"/>
      <c r="B29" s="27"/>
      <c r="C29" s="27"/>
      <c r="D29" s="27"/>
      <c r="E29" s="27"/>
      <c r="F29" s="27"/>
      <c r="G29" s="27"/>
    </row>
    <row r="30" spans="1:9" ht="12.75" customHeight="1" x14ac:dyDescent="0.2">
      <c r="A30" s="112"/>
      <c r="B30" s="112"/>
      <c r="C30" s="112"/>
      <c r="D30" s="112"/>
      <c r="E30" s="112"/>
      <c r="F30" s="112"/>
      <c r="G30" s="112"/>
      <c r="H30" s="112"/>
      <c r="I30" s="112"/>
    </row>
    <row r="31" spans="1:9" ht="13.5" x14ac:dyDescent="0.2">
      <c r="A31" s="72" t="s">
        <v>67</v>
      </c>
      <c r="B31" s="73"/>
      <c r="C31" s="73"/>
      <c r="D31" s="73"/>
      <c r="E31" s="73"/>
      <c r="F31" s="73"/>
      <c r="G31" s="73"/>
      <c r="H31" s="74"/>
      <c r="I31" s="74"/>
    </row>
    <row r="32" spans="1:9" ht="13.5" x14ac:dyDescent="0.2">
      <c r="A32" s="110" t="s">
        <v>68</v>
      </c>
      <c r="B32" s="110"/>
      <c r="C32" s="110"/>
      <c r="D32" s="110"/>
      <c r="E32" s="110"/>
      <c r="F32" s="110"/>
      <c r="G32" s="110"/>
      <c r="H32" s="74"/>
      <c r="I32" s="74"/>
    </row>
    <row r="33" spans="1:7" x14ac:dyDescent="0.2">
      <c r="A33" s="108" t="s">
        <v>90</v>
      </c>
      <c r="B33" s="108"/>
      <c r="C33" s="108"/>
      <c r="D33" s="108"/>
      <c r="E33" s="108"/>
      <c r="F33" s="108"/>
      <c r="G33" s="108"/>
    </row>
    <row r="34" spans="1:7" x14ac:dyDescent="0.2">
      <c r="A34" s="108"/>
      <c r="B34" s="108"/>
      <c r="C34" s="108"/>
      <c r="D34" s="108"/>
      <c r="E34" s="108"/>
      <c r="F34" s="108"/>
      <c r="G34" s="108"/>
    </row>
    <row r="35" spans="1:7" x14ac:dyDescent="0.2">
      <c r="A35" s="28" t="s">
        <v>7</v>
      </c>
      <c r="E35" s="105"/>
      <c r="F35" s="105"/>
      <c r="G35" s="105"/>
    </row>
    <row r="36" spans="1:7" ht="10.5" customHeight="1" x14ac:dyDescent="0.2">
      <c r="A36" s="28"/>
      <c r="E36" s="109"/>
      <c r="F36" s="109"/>
      <c r="G36" s="109"/>
    </row>
    <row r="37" spans="1:7" x14ac:dyDescent="0.2">
      <c r="A37" s="30" t="s">
        <v>72</v>
      </c>
      <c r="E37" s="29" t="s">
        <v>8</v>
      </c>
      <c r="F37" s="29"/>
      <c r="G37" s="29"/>
    </row>
    <row r="38" spans="1:7" x14ac:dyDescent="0.2">
      <c r="A38" s="31">
        <v>42424</v>
      </c>
      <c r="E38" s="11" t="s">
        <v>6</v>
      </c>
      <c r="F38" s="11"/>
      <c r="G38" s="11"/>
    </row>
    <row r="39" spans="1:7" ht="14.25" x14ac:dyDescent="0.2">
      <c r="A39" s="109" t="s">
        <v>63</v>
      </c>
      <c r="B39" s="109"/>
      <c r="C39" s="109"/>
      <c r="D39" s="109"/>
      <c r="E39" s="109"/>
      <c r="F39" s="109"/>
      <c r="G39" s="109"/>
    </row>
    <row r="40" spans="1:7" x14ac:dyDescent="0.2">
      <c r="A40" s="106" t="s">
        <v>73</v>
      </c>
      <c r="B40" s="106"/>
      <c r="C40" s="106"/>
      <c r="D40" s="106"/>
      <c r="E40" s="106"/>
      <c r="F40" s="106"/>
      <c r="G40" s="106"/>
    </row>
    <row r="41" spans="1:7" ht="13.5" thickBot="1" x14ac:dyDescent="0.25">
      <c r="A41" s="37"/>
      <c r="B41" s="37"/>
      <c r="C41" s="38"/>
      <c r="D41" s="38"/>
      <c r="E41" s="38"/>
      <c r="F41" s="38"/>
    </row>
    <row r="42" spans="1:7" ht="15" customHeight="1" thickBot="1" x14ac:dyDescent="0.25">
      <c r="A42" s="13" t="s">
        <v>27</v>
      </c>
      <c r="B42" s="14" t="s">
        <v>1</v>
      </c>
      <c r="C42" s="15" t="s">
        <v>2</v>
      </c>
      <c r="D42" s="15" t="s">
        <v>3</v>
      </c>
      <c r="E42" s="15" t="s">
        <v>4</v>
      </c>
      <c r="F42" s="39" t="s">
        <v>5</v>
      </c>
      <c r="G42" s="40" t="s">
        <v>65</v>
      </c>
    </row>
    <row r="43" spans="1:7" ht="15" customHeight="1" x14ac:dyDescent="0.2">
      <c r="A43" s="18" t="s">
        <v>28</v>
      </c>
      <c r="B43" s="41">
        <f>'aliens by district'!C42+'europeans by district'!B41</f>
        <v>1234</v>
      </c>
      <c r="C43" s="41">
        <f>'aliens by district'!D42+'europeans by district'!C41</f>
        <v>793</v>
      </c>
      <c r="D43" s="41">
        <f>'aliens by district'!E42+'europeans by district'!D41</f>
        <v>1093</v>
      </c>
      <c r="E43" s="41">
        <f>'aliens by district'!F42+'europeans by district'!E41</f>
        <v>385</v>
      </c>
      <c r="F43" s="41">
        <f>'aliens by district'!G42+'europeans by district'!F41</f>
        <v>652</v>
      </c>
      <c r="G43" s="42">
        <f>SUM(B43:F43)</f>
        <v>4157</v>
      </c>
    </row>
    <row r="44" spans="1:7" ht="15" customHeight="1" x14ac:dyDescent="0.2">
      <c r="A44" s="8" t="s">
        <v>29</v>
      </c>
      <c r="B44" s="41">
        <f>'aliens by district'!C43+'europeans by district'!B42</f>
        <v>98</v>
      </c>
      <c r="C44" s="41">
        <f>'aliens by district'!D43+'europeans by district'!C42</f>
        <v>20</v>
      </c>
      <c r="D44" s="41">
        <f>'aliens by district'!E43+'europeans by district'!D42</f>
        <v>43</v>
      </c>
      <c r="E44" s="41">
        <f>'aliens by district'!F43+'europeans by district'!E42</f>
        <v>14</v>
      </c>
      <c r="F44" s="41">
        <f>'aliens by district'!G43+'europeans by district'!F42</f>
        <v>6</v>
      </c>
      <c r="G44" s="43">
        <f t="shared" ref="G44:G64" si="2">SUM(B44:F44)</f>
        <v>181</v>
      </c>
    </row>
    <row r="45" spans="1:7" ht="14.25" customHeight="1" x14ac:dyDescent="0.2">
      <c r="A45" s="8" t="s">
        <v>30</v>
      </c>
      <c r="B45" s="41">
        <f>'aliens by district'!C44+'europeans by district'!B43</f>
        <v>3270</v>
      </c>
      <c r="C45" s="41">
        <f>'aliens by district'!D44+'europeans by district'!C43</f>
        <v>1397</v>
      </c>
      <c r="D45" s="41">
        <f>'aliens by district'!E44+'europeans by district'!D43</f>
        <v>1006</v>
      </c>
      <c r="E45" s="41">
        <f>'aliens by district'!F44+'europeans by district'!E43</f>
        <v>484</v>
      </c>
      <c r="F45" s="41">
        <f>'aliens by district'!G44+'europeans by district'!F43</f>
        <v>270</v>
      </c>
      <c r="G45" s="43">
        <f t="shared" si="2"/>
        <v>6427</v>
      </c>
    </row>
    <row r="46" spans="1:7" ht="17.25" customHeight="1" x14ac:dyDescent="0.2">
      <c r="A46" s="8" t="s">
        <v>31</v>
      </c>
      <c r="B46" s="41">
        <f>'aliens by district'!C45+'europeans by district'!B44</f>
        <v>19</v>
      </c>
      <c r="C46" s="41">
        <f>'aliens by district'!D45+'europeans by district'!C44</f>
        <v>5</v>
      </c>
      <c r="D46" s="41">
        <f>'aliens by district'!E45+'europeans by district'!D44</f>
        <v>7</v>
      </c>
      <c r="E46" s="41">
        <f>'aliens by district'!F45+'europeans by district'!E44</f>
        <v>4</v>
      </c>
      <c r="F46" s="41">
        <f>'aliens by district'!G45+'europeans by district'!F44</f>
        <v>2</v>
      </c>
      <c r="G46" s="43">
        <f t="shared" si="2"/>
        <v>37</v>
      </c>
    </row>
    <row r="47" spans="1:7" ht="24" x14ac:dyDescent="0.2">
      <c r="A47" s="8" t="s">
        <v>32</v>
      </c>
      <c r="B47" s="41">
        <f>'aliens by district'!C46+'europeans by district'!B45</f>
        <v>288</v>
      </c>
      <c r="C47" s="41">
        <f>'aliens by district'!D46+'europeans by district'!C45</f>
        <v>63</v>
      </c>
      <c r="D47" s="41">
        <f>'aliens by district'!E46+'europeans by district'!D45</f>
        <v>15</v>
      </c>
      <c r="E47" s="41">
        <f>'aliens by district'!F46+'europeans by district'!E45</f>
        <v>23</v>
      </c>
      <c r="F47" s="41">
        <f>'aliens by district'!G46+'europeans by district'!F45</f>
        <v>7</v>
      </c>
      <c r="G47" s="43">
        <f t="shared" si="2"/>
        <v>396</v>
      </c>
    </row>
    <row r="48" spans="1:7" x14ac:dyDescent="0.2">
      <c r="A48" s="8" t="s">
        <v>33</v>
      </c>
      <c r="B48" s="41">
        <f>'aliens by district'!C47+'europeans by district'!B46</f>
        <v>1880</v>
      </c>
      <c r="C48" s="41">
        <f>'aliens by district'!D47+'europeans by district'!C46</f>
        <v>1866</v>
      </c>
      <c r="D48" s="41">
        <f>'aliens by district'!E47+'europeans by district'!D46</f>
        <v>631</v>
      </c>
      <c r="E48" s="41">
        <f>'aliens by district'!F47+'europeans by district'!E46</f>
        <v>1557</v>
      </c>
      <c r="F48" s="41">
        <f>'aliens by district'!G47+'europeans by district'!F46</f>
        <v>325</v>
      </c>
      <c r="G48" s="43">
        <f t="shared" si="2"/>
        <v>6259</v>
      </c>
    </row>
    <row r="49" spans="1:7" ht="24" x14ac:dyDescent="0.2">
      <c r="A49" s="8" t="s">
        <v>34</v>
      </c>
      <c r="B49" s="41">
        <f>'aliens by district'!C48+'europeans by district'!B47</f>
        <v>5588</v>
      </c>
      <c r="C49" s="41">
        <f>'aliens by district'!D48+'europeans by district'!C47</f>
        <v>3245</v>
      </c>
      <c r="D49" s="41">
        <f>'aliens by district'!E48+'europeans by district'!D47</f>
        <v>1495</v>
      </c>
      <c r="E49" s="41">
        <f>'aliens by district'!F48+'europeans by district'!E47</f>
        <v>1713</v>
      </c>
      <c r="F49" s="41">
        <f>'aliens by district'!G48+'europeans by district'!F47</f>
        <v>501</v>
      </c>
      <c r="G49" s="43">
        <f t="shared" si="2"/>
        <v>12542</v>
      </c>
    </row>
    <row r="50" spans="1:7" ht="15" customHeight="1" x14ac:dyDescent="0.2">
      <c r="A50" s="8" t="s">
        <v>35</v>
      </c>
      <c r="B50" s="41">
        <f>'aliens by district'!C49+'europeans by district'!B48</f>
        <v>1172</v>
      </c>
      <c r="C50" s="41">
        <f>'aliens by district'!D49+'europeans by district'!C48</f>
        <v>3071</v>
      </c>
      <c r="D50" s="41">
        <f>'aliens by district'!E49+'europeans by district'!D48</f>
        <v>299</v>
      </c>
      <c r="E50" s="41">
        <f>'aliens by district'!F49+'europeans by district'!E48</f>
        <v>165</v>
      </c>
      <c r="F50" s="41">
        <f>'aliens by district'!G49+'europeans by district'!F48</f>
        <v>45</v>
      </c>
      <c r="G50" s="43">
        <f t="shared" si="2"/>
        <v>4752</v>
      </c>
    </row>
    <row r="51" spans="1:7" ht="15" customHeight="1" x14ac:dyDescent="0.2">
      <c r="A51" s="8" t="s">
        <v>36</v>
      </c>
      <c r="B51" s="41">
        <f>'aliens by district'!C50+'europeans by district'!B49</f>
        <v>567</v>
      </c>
      <c r="C51" s="41">
        <f>'aliens by district'!D50+'europeans by district'!C49</f>
        <v>1099</v>
      </c>
      <c r="D51" s="41">
        <f>'aliens by district'!E50+'europeans by district'!D49</f>
        <v>400</v>
      </c>
      <c r="E51" s="41">
        <f>'aliens by district'!F50+'europeans by district'!E49</f>
        <v>2741</v>
      </c>
      <c r="F51" s="41">
        <f>'aliens by district'!G50+'europeans by district'!F49</f>
        <v>2024</v>
      </c>
      <c r="G51" s="43">
        <f t="shared" si="2"/>
        <v>6831</v>
      </c>
    </row>
    <row r="52" spans="1:7" ht="15" customHeight="1" x14ac:dyDescent="0.2">
      <c r="A52" s="8" t="s">
        <v>37</v>
      </c>
      <c r="B52" s="41">
        <f>'aliens by district'!C51+'europeans by district'!B50</f>
        <v>3457</v>
      </c>
      <c r="C52" s="41">
        <f>'aliens by district'!D51+'europeans by district'!C50</f>
        <v>2411</v>
      </c>
      <c r="D52" s="41">
        <f>'aliens by district'!E51+'europeans by district'!D50</f>
        <v>1505</v>
      </c>
      <c r="E52" s="41">
        <f>'aliens by district'!F51+'europeans by district'!E50</f>
        <v>1761</v>
      </c>
      <c r="F52" s="41">
        <f>'aliens by district'!G51+'europeans by district'!F50</f>
        <v>929</v>
      </c>
      <c r="G52" s="43">
        <f t="shared" si="2"/>
        <v>10063</v>
      </c>
    </row>
    <row r="53" spans="1:7" ht="15" customHeight="1" x14ac:dyDescent="0.2">
      <c r="A53" s="8" t="s">
        <v>38</v>
      </c>
      <c r="B53" s="41">
        <f>'aliens by district'!C52+'europeans by district'!B51</f>
        <v>766</v>
      </c>
      <c r="C53" s="41">
        <f>'aliens by district'!D52+'europeans by district'!C51</f>
        <v>594</v>
      </c>
      <c r="D53" s="41">
        <f>'aliens by district'!E52+'europeans by district'!D51</f>
        <v>95</v>
      </c>
      <c r="E53" s="41">
        <f>'aliens by district'!F52+'europeans by district'!E51</f>
        <v>101</v>
      </c>
      <c r="F53" s="41">
        <f>'aliens by district'!G52+'europeans by district'!F51</f>
        <v>21</v>
      </c>
      <c r="G53" s="43">
        <f t="shared" si="2"/>
        <v>1577</v>
      </c>
    </row>
    <row r="54" spans="1:7" ht="16.5" customHeight="1" x14ac:dyDescent="0.2">
      <c r="A54" s="8" t="s">
        <v>39</v>
      </c>
      <c r="B54" s="41">
        <f>'aliens by district'!C53+'europeans by district'!B52</f>
        <v>734</v>
      </c>
      <c r="C54" s="41">
        <f>'aliens by district'!D53+'europeans by district'!C52</f>
        <v>1266</v>
      </c>
      <c r="D54" s="41">
        <f>'aliens by district'!E53+'europeans by district'!D52</f>
        <v>68</v>
      </c>
      <c r="E54" s="41">
        <f>'aliens by district'!F53+'europeans by district'!E52</f>
        <v>45</v>
      </c>
      <c r="F54" s="41">
        <f>'aliens by district'!G53+'europeans by district'!F52</f>
        <v>5</v>
      </c>
      <c r="G54" s="43">
        <f t="shared" si="2"/>
        <v>2118</v>
      </c>
    </row>
    <row r="55" spans="1:7" ht="15" customHeight="1" x14ac:dyDescent="0.2">
      <c r="A55" s="8" t="s">
        <v>40</v>
      </c>
      <c r="B55" s="41">
        <f>'aliens by district'!C54+'europeans by district'!B53</f>
        <v>169</v>
      </c>
      <c r="C55" s="41">
        <f>'aliens by district'!D54+'europeans by district'!C53</f>
        <v>201</v>
      </c>
      <c r="D55" s="41">
        <f>'aliens by district'!E54+'europeans by district'!D53</f>
        <v>47</v>
      </c>
      <c r="E55" s="41">
        <f>'aliens by district'!F54+'europeans by district'!E53</f>
        <v>126</v>
      </c>
      <c r="F55" s="41">
        <f>'aliens by district'!G54+'europeans by district'!F53</f>
        <v>58</v>
      </c>
      <c r="G55" s="43">
        <f t="shared" si="2"/>
        <v>601</v>
      </c>
    </row>
    <row r="56" spans="1:7" ht="15" customHeight="1" x14ac:dyDescent="0.2">
      <c r="A56" s="8" t="s">
        <v>41</v>
      </c>
      <c r="B56" s="41">
        <f>'aliens by district'!C55+'europeans by district'!B54</f>
        <v>1619</v>
      </c>
      <c r="C56" s="41">
        <f>'aliens by district'!D55+'europeans by district'!C54</f>
        <v>1609</v>
      </c>
      <c r="D56" s="41">
        <f>'aliens by district'!E55+'europeans by district'!D54</f>
        <v>327</v>
      </c>
      <c r="E56" s="41">
        <f>'aliens by district'!F55+'europeans by district'!E54</f>
        <v>276</v>
      </c>
      <c r="F56" s="41">
        <f>'aliens by district'!G55+'europeans by district'!F54</f>
        <v>51</v>
      </c>
      <c r="G56" s="43">
        <f t="shared" si="2"/>
        <v>3882</v>
      </c>
    </row>
    <row r="57" spans="1:7" ht="15" customHeight="1" x14ac:dyDescent="0.2">
      <c r="A57" s="8" t="s">
        <v>42</v>
      </c>
      <c r="B57" s="41">
        <f>'aliens by district'!C56+'europeans by district'!B55</f>
        <v>1319</v>
      </c>
      <c r="C57" s="41">
        <f>'aliens by district'!D56+'europeans by district'!C55</f>
        <v>957</v>
      </c>
      <c r="D57" s="41">
        <f>'aliens by district'!E56+'europeans by district'!D55</f>
        <v>370</v>
      </c>
      <c r="E57" s="41">
        <f>'aliens by district'!F56+'europeans by district'!E55</f>
        <v>372</v>
      </c>
      <c r="F57" s="41">
        <f>'aliens by district'!G56+'europeans by district'!F55</f>
        <v>163</v>
      </c>
      <c r="G57" s="43">
        <f t="shared" si="2"/>
        <v>3181</v>
      </c>
    </row>
    <row r="58" spans="1:7" ht="15" customHeight="1" x14ac:dyDescent="0.2">
      <c r="A58" s="8" t="s">
        <v>43</v>
      </c>
      <c r="B58" s="41">
        <f>'aliens by district'!C57+'europeans by district'!B56</f>
        <v>1789</v>
      </c>
      <c r="C58" s="41">
        <f>'aliens by district'!D57+'europeans by district'!C56</f>
        <v>20</v>
      </c>
      <c r="D58" s="41">
        <f>'aliens by district'!E57+'europeans by district'!D56</f>
        <v>11</v>
      </c>
      <c r="E58" s="41">
        <f>'aliens by district'!F57+'europeans by district'!E56</f>
        <v>16</v>
      </c>
      <c r="F58" s="41">
        <f>'aliens by district'!G57+'europeans by district'!F56</f>
        <v>7</v>
      </c>
      <c r="G58" s="43">
        <f t="shared" si="2"/>
        <v>1843</v>
      </c>
    </row>
    <row r="59" spans="1:7" ht="15" customHeight="1" x14ac:dyDescent="0.2">
      <c r="A59" s="8" t="s">
        <v>44</v>
      </c>
      <c r="B59" s="41">
        <f>'aliens by district'!C58+'europeans by district'!B57</f>
        <v>861</v>
      </c>
      <c r="C59" s="41">
        <f>'aliens by district'!D58+'europeans by district'!C57</f>
        <v>428</v>
      </c>
      <c r="D59" s="41">
        <f>'aliens by district'!E58+'europeans by district'!D57</f>
        <v>173</v>
      </c>
      <c r="E59" s="41">
        <f>'aliens by district'!F58+'europeans by district'!E57</f>
        <v>172</v>
      </c>
      <c r="F59" s="41">
        <f>'aliens by district'!G58+'europeans by district'!F57</f>
        <v>42</v>
      </c>
      <c r="G59" s="43">
        <f t="shared" si="2"/>
        <v>1676</v>
      </c>
    </row>
    <row r="60" spans="1:7" ht="24" x14ac:dyDescent="0.2">
      <c r="A60" s="8" t="s">
        <v>45</v>
      </c>
      <c r="B60" s="41">
        <f>'aliens by district'!C59+'europeans by district'!B58</f>
        <v>655</v>
      </c>
      <c r="C60" s="41">
        <f>'aliens by district'!D59+'europeans by district'!C58</f>
        <v>480</v>
      </c>
      <c r="D60" s="41">
        <f>'aliens by district'!E59+'europeans by district'!D58</f>
        <v>147</v>
      </c>
      <c r="E60" s="41">
        <f>'aliens by district'!F59+'europeans by district'!E58</f>
        <v>197</v>
      </c>
      <c r="F60" s="41">
        <f>'aliens by district'!G59+'europeans by district'!F58</f>
        <v>43</v>
      </c>
      <c r="G60" s="43">
        <f t="shared" si="2"/>
        <v>1522</v>
      </c>
    </row>
    <row r="61" spans="1:7" ht="15" customHeight="1" x14ac:dyDescent="0.2">
      <c r="A61" s="8" t="s">
        <v>46</v>
      </c>
      <c r="B61" s="41">
        <f>'aliens by district'!C60+'europeans by district'!B59</f>
        <v>541</v>
      </c>
      <c r="C61" s="41">
        <f>'aliens by district'!D60+'europeans by district'!C59</f>
        <v>265</v>
      </c>
      <c r="D61" s="41">
        <f>'aliens by district'!E60+'europeans by district'!D59</f>
        <v>176</v>
      </c>
      <c r="E61" s="41">
        <f>'aliens by district'!F60+'europeans by district'!E59</f>
        <v>232</v>
      </c>
      <c r="F61" s="41">
        <f>'aliens by district'!G60+'europeans by district'!F59</f>
        <v>174</v>
      </c>
      <c r="G61" s="43">
        <f t="shared" si="2"/>
        <v>1388</v>
      </c>
    </row>
    <row r="62" spans="1:7" ht="15" customHeight="1" x14ac:dyDescent="0.2">
      <c r="A62" s="8" t="s">
        <v>47</v>
      </c>
      <c r="B62" s="41">
        <f>'aliens by district'!C61+'europeans by district'!B60</f>
        <v>537</v>
      </c>
      <c r="C62" s="41">
        <f>'aliens by district'!D61+'europeans by district'!C60</f>
        <v>613</v>
      </c>
      <c r="D62" s="41">
        <f>'aliens by district'!E61+'europeans by district'!D60</f>
        <v>119</v>
      </c>
      <c r="E62" s="41">
        <f>'aliens by district'!F61+'europeans by district'!E60</f>
        <v>421</v>
      </c>
      <c r="F62" s="41">
        <f>'aliens by district'!G61+'europeans by district'!F60</f>
        <v>252</v>
      </c>
      <c r="G62" s="44">
        <f t="shared" si="2"/>
        <v>1942</v>
      </c>
    </row>
    <row r="63" spans="1:7" ht="15" customHeight="1" x14ac:dyDescent="0.2">
      <c r="A63" s="8" t="s">
        <v>48</v>
      </c>
      <c r="B63" s="41">
        <f>'aliens by district'!C62+'europeans by district'!B61</f>
        <v>9634</v>
      </c>
      <c r="C63" s="41">
        <f>'aliens by district'!D62+'europeans by district'!C61</f>
        <v>5732</v>
      </c>
      <c r="D63" s="41">
        <f>'aliens by district'!E62+'europeans by district'!D61</f>
        <v>2667</v>
      </c>
      <c r="E63" s="41">
        <f>'aliens by district'!F62+'europeans by district'!E61</f>
        <v>1620</v>
      </c>
      <c r="F63" s="41">
        <f>'aliens by district'!G62+'europeans by district'!F61</f>
        <v>987</v>
      </c>
      <c r="G63" s="44">
        <f t="shared" si="2"/>
        <v>20640</v>
      </c>
    </row>
    <row r="64" spans="1:7" ht="15" customHeight="1" x14ac:dyDescent="0.2">
      <c r="A64" s="9" t="s">
        <v>49</v>
      </c>
      <c r="B64" s="41">
        <f>'aliens by district'!C63+'europeans by district'!B62</f>
        <v>158</v>
      </c>
      <c r="C64" s="41">
        <f>'aliens by district'!D63+'europeans by district'!C62</f>
        <v>0</v>
      </c>
      <c r="D64" s="41">
        <v>0</v>
      </c>
      <c r="E64" s="41">
        <f>'aliens by district'!F63+'europeans by district'!E62</f>
        <v>0</v>
      </c>
      <c r="F64" s="41">
        <f>'aliens by district'!G63+'europeans by district'!F62</f>
        <v>0</v>
      </c>
      <c r="G64" s="44">
        <f t="shared" si="2"/>
        <v>158</v>
      </c>
    </row>
    <row r="65" spans="1:9" ht="15" customHeight="1" thickBot="1" x14ac:dyDescent="0.25">
      <c r="A65" s="8" t="s">
        <v>69</v>
      </c>
      <c r="B65" s="41">
        <f>'aliens by district'!C64+'europeans by district'!B63</f>
        <v>0</v>
      </c>
      <c r="C65" s="41">
        <f>'aliens by district'!D64+'europeans by district'!C63</f>
        <v>2</v>
      </c>
      <c r="D65" s="41">
        <f>'aliens by district'!E64+'europeans by district'!D63</f>
        <v>1</v>
      </c>
      <c r="E65" s="41">
        <f>'aliens by district'!F64+'europeans by district'!E63</f>
        <v>0</v>
      </c>
      <c r="F65" s="41">
        <f>'aliens by district'!G64+'europeans by district'!F63</f>
        <v>0</v>
      </c>
      <c r="G65" s="44">
        <f>SUM(B65:F65)</f>
        <v>3</v>
      </c>
    </row>
    <row r="66" spans="1:9" ht="15" customHeight="1" thickBot="1" x14ac:dyDescent="0.25">
      <c r="A66" s="7" t="s">
        <v>0</v>
      </c>
      <c r="B66" s="45">
        <f t="shared" ref="B66:G66" si="3">SUM(B43:B65)</f>
        <v>36355</v>
      </c>
      <c r="C66" s="45">
        <f t="shared" si="3"/>
        <v>26137</v>
      </c>
      <c r="D66" s="45">
        <f t="shared" si="3"/>
        <v>10695</v>
      </c>
      <c r="E66" s="45">
        <f t="shared" si="3"/>
        <v>12425</v>
      </c>
      <c r="F66" s="45">
        <f t="shared" si="3"/>
        <v>6564</v>
      </c>
      <c r="G66" s="46">
        <f t="shared" si="3"/>
        <v>92176</v>
      </c>
    </row>
    <row r="67" spans="1:9" ht="12.75" customHeight="1" x14ac:dyDescent="0.2">
      <c r="A67" s="10"/>
      <c r="B67" s="27"/>
      <c r="C67" s="27"/>
      <c r="D67" s="27"/>
      <c r="E67" s="27"/>
      <c r="F67" s="27"/>
      <c r="G67" s="27"/>
    </row>
    <row r="68" spans="1:9" ht="12.75" customHeight="1" x14ac:dyDescent="0.2">
      <c r="A68" s="112"/>
      <c r="B68" s="112"/>
      <c r="C68" s="112"/>
      <c r="D68" s="112"/>
      <c r="E68" s="112"/>
      <c r="F68" s="112"/>
      <c r="G68" s="112"/>
      <c r="H68" s="112"/>
      <c r="I68" s="112"/>
    </row>
    <row r="69" spans="1:9" ht="12.75" customHeight="1" x14ac:dyDescent="0.2">
      <c r="A69" s="72" t="s">
        <v>67</v>
      </c>
      <c r="B69" s="73"/>
      <c r="C69" s="73"/>
      <c r="D69" s="73"/>
      <c r="E69" s="73"/>
      <c r="F69" s="73"/>
      <c r="G69" s="73"/>
      <c r="H69" s="74"/>
      <c r="I69" s="74"/>
    </row>
    <row r="70" spans="1:9" ht="12.75" customHeight="1" x14ac:dyDescent="0.2">
      <c r="A70" s="110" t="s">
        <v>68</v>
      </c>
      <c r="B70" s="110"/>
      <c r="C70" s="110"/>
      <c r="D70" s="110"/>
      <c r="E70" s="110"/>
      <c r="F70" s="110"/>
      <c r="G70" s="110"/>
      <c r="H70" s="74"/>
      <c r="I70" s="74"/>
    </row>
    <row r="71" spans="1:9" ht="12.75" customHeight="1" x14ac:dyDescent="0.2">
      <c r="A71" s="108" t="s">
        <v>91</v>
      </c>
      <c r="B71" s="108"/>
      <c r="C71" s="108"/>
      <c r="D71" s="108"/>
      <c r="E71" s="108"/>
      <c r="F71" s="108"/>
      <c r="G71" s="108"/>
    </row>
    <row r="72" spans="1:9" ht="12.75" customHeight="1" x14ac:dyDescent="0.2">
      <c r="A72" s="108"/>
      <c r="B72" s="108"/>
      <c r="C72" s="108"/>
      <c r="D72" s="108"/>
      <c r="E72" s="108"/>
      <c r="F72" s="108"/>
      <c r="G72" s="108"/>
    </row>
    <row r="73" spans="1:9" x14ac:dyDescent="0.2">
      <c r="A73" s="2"/>
      <c r="B73" s="2"/>
      <c r="C73" s="2"/>
      <c r="D73" s="2"/>
      <c r="E73" s="2"/>
      <c r="F73" s="2"/>
      <c r="G73" s="2"/>
    </row>
    <row r="74" spans="1:9" x14ac:dyDescent="0.2">
      <c r="A74" s="28" t="s">
        <v>7</v>
      </c>
      <c r="E74" s="105"/>
      <c r="F74" s="105"/>
      <c r="G74" s="105"/>
    </row>
    <row r="75" spans="1:9" x14ac:dyDescent="0.2">
      <c r="A75" s="28"/>
      <c r="E75" s="109"/>
      <c r="F75" s="109"/>
      <c r="G75" s="109"/>
    </row>
    <row r="76" spans="1:9" x14ac:dyDescent="0.2">
      <c r="A76" s="30" t="s">
        <v>72</v>
      </c>
      <c r="E76" s="29" t="s">
        <v>8</v>
      </c>
      <c r="F76" s="29"/>
      <c r="G76" s="29"/>
    </row>
    <row r="77" spans="1:9" x14ac:dyDescent="0.2">
      <c r="A77" s="31">
        <f>A38</f>
        <v>42424</v>
      </c>
      <c r="E77" s="11" t="s">
        <v>6</v>
      </c>
      <c r="F77" s="11"/>
      <c r="G77" s="11"/>
    </row>
    <row r="78" spans="1:9" ht="14.25" x14ac:dyDescent="0.2">
      <c r="A78" s="109" t="s">
        <v>63</v>
      </c>
      <c r="B78" s="109"/>
      <c r="C78" s="109"/>
      <c r="D78" s="109"/>
      <c r="E78" s="109"/>
      <c r="F78" s="109"/>
      <c r="G78" s="109"/>
    </row>
    <row r="79" spans="1:9" x14ac:dyDescent="0.2">
      <c r="A79" s="106" t="s">
        <v>74</v>
      </c>
      <c r="B79" s="106"/>
      <c r="C79" s="106"/>
      <c r="D79" s="106"/>
      <c r="E79" s="106"/>
      <c r="F79" s="106"/>
      <c r="G79" s="106"/>
    </row>
    <row r="80" spans="1:9" ht="13.5" thickBot="1" x14ac:dyDescent="0.25">
      <c r="A80" s="37"/>
      <c r="B80" s="37"/>
      <c r="C80" s="38"/>
      <c r="D80" s="38"/>
      <c r="E80" s="38"/>
      <c r="F80" s="38"/>
    </row>
    <row r="81" spans="1:7" ht="14.25" thickBot="1" x14ac:dyDescent="0.25">
      <c r="A81" s="13" t="s">
        <v>27</v>
      </c>
      <c r="B81" s="14" t="s">
        <v>1</v>
      </c>
      <c r="C81" s="15" t="s">
        <v>2</v>
      </c>
      <c r="D81" s="15" t="s">
        <v>3</v>
      </c>
      <c r="E81" s="15" t="s">
        <v>4</v>
      </c>
      <c r="F81" s="39" t="s">
        <v>5</v>
      </c>
      <c r="G81" s="40" t="s">
        <v>65</v>
      </c>
    </row>
    <row r="82" spans="1:7" ht="15" customHeight="1" x14ac:dyDescent="0.2">
      <c r="A82" s="18" t="s">
        <v>28</v>
      </c>
      <c r="B82" s="41">
        <f>'aliens by district'!C79+'europeans by district'!B79</f>
        <v>1225</v>
      </c>
      <c r="C82" s="41">
        <f>'aliens by district'!D79+'europeans by district'!C79</f>
        <v>712</v>
      </c>
      <c r="D82" s="41">
        <f>'aliens by district'!E79+'europeans by district'!D79</f>
        <v>1049</v>
      </c>
      <c r="E82" s="41">
        <f>'aliens by district'!F79+'europeans by district'!E79</f>
        <v>373</v>
      </c>
      <c r="F82" s="41">
        <f>'aliens by district'!G79+'europeans by district'!F79</f>
        <v>545</v>
      </c>
      <c r="G82" s="42">
        <f>SUM(B82:F82)</f>
        <v>3904</v>
      </c>
    </row>
    <row r="83" spans="1:7" ht="15" customHeight="1" x14ac:dyDescent="0.2">
      <c r="A83" s="8" t="s">
        <v>29</v>
      </c>
      <c r="B83" s="41">
        <f>'aliens by district'!C80+'europeans by district'!B80</f>
        <v>98</v>
      </c>
      <c r="C83" s="41">
        <f>'aliens by district'!D80+'europeans by district'!C80</f>
        <v>18</v>
      </c>
      <c r="D83" s="41">
        <f>'aliens by district'!E80+'europeans by district'!D80</f>
        <v>41</v>
      </c>
      <c r="E83" s="41">
        <f>'aliens by district'!F80+'europeans by district'!E80</f>
        <v>12</v>
      </c>
      <c r="F83" s="41">
        <f>'aliens by district'!G80+'europeans by district'!F80</f>
        <v>6</v>
      </c>
      <c r="G83" s="43">
        <f t="shared" ref="G83:G103" si="4">SUM(B83:F83)</f>
        <v>175</v>
      </c>
    </row>
    <row r="84" spans="1:7" ht="15" customHeight="1" x14ac:dyDescent="0.2">
      <c r="A84" s="8" t="s">
        <v>30</v>
      </c>
      <c r="B84" s="41">
        <f>'aliens by district'!C81+'europeans by district'!B81</f>
        <v>3262</v>
      </c>
      <c r="C84" s="41">
        <f>'aliens by district'!D81+'europeans by district'!C81</f>
        <v>1299</v>
      </c>
      <c r="D84" s="41">
        <f>'aliens by district'!E81+'europeans by district'!D81</f>
        <v>1094</v>
      </c>
      <c r="E84" s="41">
        <f>'aliens by district'!F81+'europeans by district'!E81</f>
        <v>476</v>
      </c>
      <c r="F84" s="41">
        <f>'aliens by district'!G81+'europeans by district'!F81</f>
        <v>285</v>
      </c>
      <c r="G84" s="43">
        <f t="shared" si="4"/>
        <v>6416</v>
      </c>
    </row>
    <row r="85" spans="1:7" ht="24" x14ac:dyDescent="0.2">
      <c r="A85" s="8" t="s">
        <v>31</v>
      </c>
      <c r="B85" s="41">
        <f>'aliens by district'!C82+'europeans by district'!B82</f>
        <v>19</v>
      </c>
      <c r="C85" s="41">
        <f>'aliens by district'!D82+'europeans by district'!C82</f>
        <v>7</v>
      </c>
      <c r="D85" s="41">
        <f>'aliens by district'!E82+'europeans by district'!D82</f>
        <v>7</v>
      </c>
      <c r="E85" s="41">
        <f>'aliens by district'!F82+'europeans by district'!E82</f>
        <v>5</v>
      </c>
      <c r="F85" s="41">
        <f>'aliens by district'!G82+'europeans by district'!F82</f>
        <v>2</v>
      </c>
      <c r="G85" s="43">
        <f t="shared" si="4"/>
        <v>40</v>
      </c>
    </row>
    <row r="86" spans="1:7" ht="24" x14ac:dyDescent="0.2">
      <c r="A86" s="8" t="s">
        <v>32</v>
      </c>
      <c r="B86" s="41">
        <f>'aliens by district'!C83+'europeans by district'!B83</f>
        <v>301</v>
      </c>
      <c r="C86" s="41">
        <f>'aliens by district'!D83+'europeans by district'!C83</f>
        <v>63</v>
      </c>
      <c r="D86" s="41">
        <f>'aliens by district'!E83+'europeans by district'!D83</f>
        <v>17</v>
      </c>
      <c r="E86" s="41">
        <f>'aliens by district'!F83+'europeans by district'!E83</f>
        <v>22</v>
      </c>
      <c r="F86" s="41">
        <f>'aliens by district'!G83+'europeans by district'!F83</f>
        <v>7</v>
      </c>
      <c r="G86" s="43">
        <f t="shared" si="4"/>
        <v>410</v>
      </c>
    </row>
    <row r="87" spans="1:7" ht="15" customHeight="1" x14ac:dyDescent="0.2">
      <c r="A87" s="8" t="s">
        <v>33</v>
      </c>
      <c r="B87" s="41">
        <f>'aliens by district'!C84+'europeans by district'!B84</f>
        <v>1790</v>
      </c>
      <c r="C87" s="41">
        <f>'aliens by district'!D84+'europeans by district'!C84</f>
        <v>1868</v>
      </c>
      <c r="D87" s="41">
        <f>'aliens by district'!E84+'europeans by district'!D84</f>
        <v>579</v>
      </c>
      <c r="E87" s="41">
        <f>'aliens by district'!F84+'europeans by district'!E84</f>
        <v>1535</v>
      </c>
      <c r="F87" s="41">
        <f>'aliens by district'!G84+'europeans by district'!F84</f>
        <v>215</v>
      </c>
      <c r="G87" s="43">
        <f t="shared" si="4"/>
        <v>5987</v>
      </c>
    </row>
    <row r="88" spans="1:7" ht="24" x14ac:dyDescent="0.2">
      <c r="A88" s="8" t="s">
        <v>34</v>
      </c>
      <c r="B88" s="41">
        <f>'aliens by district'!C85+'europeans by district'!B85</f>
        <v>5641</v>
      </c>
      <c r="C88" s="41">
        <f>'aliens by district'!D85+'europeans by district'!C85</f>
        <v>3168</v>
      </c>
      <c r="D88" s="41">
        <f>'aliens by district'!E85+'europeans by district'!D85</f>
        <v>1520</v>
      </c>
      <c r="E88" s="41">
        <f>'aliens by district'!F85+'europeans by district'!E85</f>
        <v>1795</v>
      </c>
      <c r="F88" s="41">
        <f>'aliens by district'!G85+'europeans by district'!F85</f>
        <v>703</v>
      </c>
      <c r="G88" s="43">
        <f t="shared" si="4"/>
        <v>12827</v>
      </c>
    </row>
    <row r="89" spans="1:7" ht="15" customHeight="1" x14ac:dyDescent="0.2">
      <c r="A89" s="8" t="s">
        <v>35</v>
      </c>
      <c r="B89" s="41">
        <f>'aliens by district'!C86+'europeans by district'!B86</f>
        <v>1126</v>
      </c>
      <c r="C89" s="41">
        <f>'aliens by district'!D86+'europeans by district'!C86</f>
        <v>3383</v>
      </c>
      <c r="D89" s="41">
        <f>'aliens by district'!E86+'europeans by district'!D86</f>
        <v>339</v>
      </c>
      <c r="E89" s="41">
        <f>'aliens by district'!F86+'europeans by district'!E86</f>
        <v>220</v>
      </c>
      <c r="F89" s="41">
        <f>'aliens by district'!G86+'europeans by district'!F86</f>
        <v>93</v>
      </c>
      <c r="G89" s="43">
        <f t="shared" si="4"/>
        <v>5161</v>
      </c>
    </row>
    <row r="90" spans="1:7" ht="15" customHeight="1" x14ac:dyDescent="0.2">
      <c r="A90" s="8" t="s">
        <v>36</v>
      </c>
      <c r="B90" s="41">
        <f>'aliens by district'!C87+'europeans by district'!B87</f>
        <v>690</v>
      </c>
      <c r="C90" s="41">
        <f>'aliens by district'!D87+'europeans by district'!C87</f>
        <v>1425</v>
      </c>
      <c r="D90" s="41">
        <f>'aliens by district'!E87+'europeans by district'!D87</f>
        <v>484</v>
      </c>
      <c r="E90" s="41">
        <f>'aliens by district'!F87+'europeans by district'!E87</f>
        <v>3578</v>
      </c>
      <c r="F90" s="41">
        <f>'aliens by district'!G87+'europeans by district'!F87</f>
        <v>3554</v>
      </c>
      <c r="G90" s="43">
        <f t="shared" si="4"/>
        <v>9731</v>
      </c>
    </row>
    <row r="91" spans="1:7" ht="15" customHeight="1" x14ac:dyDescent="0.2">
      <c r="A91" s="8" t="s">
        <v>37</v>
      </c>
      <c r="B91" s="41">
        <f>'aliens by district'!C88+'europeans by district'!B88</f>
        <v>3607</v>
      </c>
      <c r="C91" s="41">
        <f>'aliens by district'!D88+'europeans by district'!C88</f>
        <v>2802</v>
      </c>
      <c r="D91" s="41">
        <f>'aliens by district'!E88+'europeans by district'!D88</f>
        <v>1631</v>
      </c>
      <c r="E91" s="41">
        <f>'aliens by district'!F88+'europeans by district'!E88</f>
        <v>2190</v>
      </c>
      <c r="F91" s="41">
        <f>'aliens by district'!G88+'europeans by district'!F88</f>
        <v>1944</v>
      </c>
      <c r="G91" s="43">
        <f t="shared" si="4"/>
        <v>12174</v>
      </c>
    </row>
    <row r="92" spans="1:7" ht="15" customHeight="1" x14ac:dyDescent="0.2">
      <c r="A92" s="8" t="s">
        <v>38</v>
      </c>
      <c r="B92" s="41">
        <f>'aliens by district'!C89+'europeans by district'!B89</f>
        <v>773</v>
      </c>
      <c r="C92" s="41">
        <f>'aliens by district'!D89+'europeans by district'!C89</f>
        <v>610</v>
      </c>
      <c r="D92" s="41">
        <f>'aliens by district'!E89+'europeans by district'!D89</f>
        <v>94</v>
      </c>
      <c r="E92" s="41">
        <f>'aliens by district'!F89+'europeans by district'!E89</f>
        <v>101</v>
      </c>
      <c r="F92" s="41">
        <f>'aliens by district'!G89+'europeans by district'!F89</f>
        <v>24</v>
      </c>
      <c r="G92" s="43">
        <f t="shared" si="4"/>
        <v>1602</v>
      </c>
    </row>
    <row r="93" spans="1:7" ht="15" customHeight="1" x14ac:dyDescent="0.2">
      <c r="A93" s="8" t="s">
        <v>39</v>
      </c>
      <c r="B93" s="41">
        <f>'aliens by district'!C90+'europeans by district'!B90</f>
        <v>754</v>
      </c>
      <c r="C93" s="41">
        <f>'aliens by district'!D90+'europeans by district'!C90</f>
        <v>1289</v>
      </c>
      <c r="D93" s="41">
        <f>'aliens by district'!E90+'europeans by district'!D90</f>
        <v>75</v>
      </c>
      <c r="E93" s="41">
        <f>'aliens by district'!F90+'europeans by district'!E90</f>
        <v>47</v>
      </c>
      <c r="F93" s="41">
        <f>'aliens by district'!G90+'europeans by district'!F90</f>
        <v>5</v>
      </c>
      <c r="G93" s="43">
        <f t="shared" si="4"/>
        <v>2170</v>
      </c>
    </row>
    <row r="94" spans="1:7" ht="15" customHeight="1" x14ac:dyDescent="0.2">
      <c r="A94" s="8" t="s">
        <v>40</v>
      </c>
      <c r="B94" s="41">
        <f>'aliens by district'!C91+'europeans by district'!B91</f>
        <v>180</v>
      </c>
      <c r="C94" s="41">
        <f>'aliens by district'!D91+'europeans by district'!C91</f>
        <v>228</v>
      </c>
      <c r="D94" s="41">
        <f>'aliens by district'!E91+'europeans by district'!D91</f>
        <v>50</v>
      </c>
      <c r="E94" s="41">
        <f>'aliens by district'!F91+'europeans by district'!E91</f>
        <v>129</v>
      </c>
      <c r="F94" s="41">
        <f>'aliens by district'!G91+'europeans by district'!F91</f>
        <v>67</v>
      </c>
      <c r="G94" s="43">
        <f t="shared" si="4"/>
        <v>654</v>
      </c>
    </row>
    <row r="95" spans="1:7" ht="15" customHeight="1" x14ac:dyDescent="0.2">
      <c r="A95" s="8" t="s">
        <v>41</v>
      </c>
      <c r="B95" s="41">
        <f>'aliens by district'!C92+'europeans by district'!B92</f>
        <v>1735</v>
      </c>
      <c r="C95" s="41">
        <f>'aliens by district'!D92+'europeans by district'!C92</f>
        <v>1652</v>
      </c>
      <c r="D95" s="41">
        <f>'aliens by district'!E92+'europeans by district'!D92</f>
        <v>358</v>
      </c>
      <c r="E95" s="41">
        <f>'aliens by district'!F92+'europeans by district'!E92</f>
        <v>287</v>
      </c>
      <c r="F95" s="41">
        <f>'aliens by district'!G92+'europeans by district'!F92</f>
        <v>61</v>
      </c>
      <c r="G95" s="43">
        <f t="shared" si="4"/>
        <v>4093</v>
      </c>
    </row>
    <row r="96" spans="1:7" ht="15" customHeight="1" x14ac:dyDescent="0.2">
      <c r="A96" s="8" t="s">
        <v>42</v>
      </c>
      <c r="B96" s="41">
        <f>'aliens by district'!C93+'europeans by district'!B93</f>
        <v>1374</v>
      </c>
      <c r="C96" s="41">
        <f>'aliens by district'!D93+'europeans by district'!C93</f>
        <v>986</v>
      </c>
      <c r="D96" s="41">
        <f>'aliens by district'!E93+'europeans by district'!D93</f>
        <v>395</v>
      </c>
      <c r="E96" s="41">
        <f>'aliens by district'!F93+'europeans by district'!E93</f>
        <v>418</v>
      </c>
      <c r="F96" s="41">
        <f>'aliens by district'!G93+'europeans by district'!F93</f>
        <v>261</v>
      </c>
      <c r="G96" s="43">
        <f t="shared" si="4"/>
        <v>3434</v>
      </c>
    </row>
    <row r="97" spans="1:8" ht="18" customHeight="1" x14ac:dyDescent="0.2">
      <c r="A97" s="8" t="s">
        <v>43</v>
      </c>
      <c r="B97" s="41">
        <f>'aliens by district'!C94+'europeans by district'!B94</f>
        <v>1822</v>
      </c>
      <c r="C97" s="41">
        <f>'aliens by district'!D94+'europeans by district'!C94</f>
        <v>17</v>
      </c>
      <c r="D97" s="41">
        <f>'aliens by district'!E94+'europeans by district'!D94</f>
        <v>14</v>
      </c>
      <c r="E97" s="41">
        <f>'aliens by district'!F94+'europeans by district'!E94</f>
        <v>13</v>
      </c>
      <c r="F97" s="41">
        <f>'aliens by district'!G94+'europeans by district'!F94</f>
        <v>6</v>
      </c>
      <c r="G97" s="43">
        <f t="shared" si="4"/>
        <v>1872</v>
      </c>
    </row>
    <row r="98" spans="1:8" ht="15" customHeight="1" x14ac:dyDescent="0.2">
      <c r="A98" s="8" t="s">
        <v>44</v>
      </c>
      <c r="B98" s="41">
        <f>'aliens by district'!C95+'europeans by district'!B95</f>
        <v>748</v>
      </c>
      <c r="C98" s="41">
        <f>'aliens by district'!D95+'europeans by district'!C95</f>
        <v>364</v>
      </c>
      <c r="D98" s="41">
        <f>'aliens by district'!E95+'europeans by district'!D95</f>
        <v>146</v>
      </c>
      <c r="E98" s="41">
        <f>'aliens by district'!F95+'europeans by district'!E95</f>
        <v>145</v>
      </c>
      <c r="F98" s="41">
        <f>'aliens by district'!G95+'europeans by district'!F95</f>
        <v>39</v>
      </c>
      <c r="G98" s="43">
        <f t="shared" si="4"/>
        <v>1442</v>
      </c>
    </row>
    <row r="99" spans="1:8" ht="24" x14ac:dyDescent="0.2">
      <c r="A99" s="8" t="s">
        <v>45</v>
      </c>
      <c r="B99" s="41">
        <f>'aliens by district'!C96+'europeans by district'!B96</f>
        <v>665</v>
      </c>
      <c r="C99" s="41">
        <f>'aliens by district'!D96+'europeans by district'!C96</f>
        <v>478</v>
      </c>
      <c r="D99" s="41">
        <f>'aliens by district'!E96+'europeans by district'!D96</f>
        <v>145</v>
      </c>
      <c r="E99" s="41">
        <f>'aliens by district'!F96+'europeans by district'!E96</f>
        <v>210</v>
      </c>
      <c r="F99" s="41">
        <f>'aliens by district'!G96+'europeans by district'!F96</f>
        <v>50</v>
      </c>
      <c r="G99" s="43">
        <f t="shared" si="4"/>
        <v>1548</v>
      </c>
    </row>
    <row r="100" spans="1:8" ht="15" customHeight="1" x14ac:dyDescent="0.2">
      <c r="A100" s="8" t="s">
        <v>46</v>
      </c>
      <c r="B100" s="41">
        <f>'aliens by district'!C97+'europeans by district'!B97</f>
        <v>508</v>
      </c>
      <c r="C100" s="41">
        <f>'aliens by district'!D97+'europeans by district'!C97</f>
        <v>277</v>
      </c>
      <c r="D100" s="41">
        <f>'aliens by district'!E97+'europeans by district'!D97</f>
        <v>146</v>
      </c>
      <c r="E100" s="41">
        <f>'aliens by district'!F97+'europeans by district'!E97</f>
        <v>272</v>
      </c>
      <c r="F100" s="41">
        <f>'aliens by district'!G97+'europeans by district'!F97</f>
        <v>253</v>
      </c>
      <c r="G100" s="43">
        <f t="shared" si="4"/>
        <v>1456</v>
      </c>
    </row>
    <row r="101" spans="1:8" ht="15" customHeight="1" x14ac:dyDescent="0.2">
      <c r="A101" s="8" t="s">
        <v>47</v>
      </c>
      <c r="B101" s="41">
        <f>'aliens by district'!C98+'europeans by district'!B98</f>
        <v>560</v>
      </c>
      <c r="C101" s="41">
        <f>'aliens by district'!D98+'europeans by district'!C98</f>
        <v>650</v>
      </c>
      <c r="D101" s="41">
        <f>'aliens by district'!E98+'europeans by district'!D98</f>
        <v>132</v>
      </c>
      <c r="E101" s="41">
        <f>'aliens by district'!F98+'europeans by district'!E98</f>
        <v>457</v>
      </c>
      <c r="F101" s="41">
        <f>'aliens by district'!G98+'europeans by district'!F98</f>
        <v>316</v>
      </c>
      <c r="G101" s="44">
        <f t="shared" si="4"/>
        <v>2115</v>
      </c>
    </row>
    <row r="102" spans="1:8" ht="15" customHeight="1" x14ac:dyDescent="0.2">
      <c r="A102" s="8" t="s">
        <v>48</v>
      </c>
      <c r="B102" s="41">
        <f>'aliens by district'!C99+'europeans by district'!B99</f>
        <v>9574</v>
      </c>
      <c r="C102" s="41">
        <f>'aliens by district'!D99+'europeans by district'!C99</f>
        <v>5720</v>
      </c>
      <c r="D102" s="41">
        <f>'aliens by district'!E99+'europeans by district'!D99</f>
        <v>2669</v>
      </c>
      <c r="E102" s="41">
        <f>'aliens by district'!F99+'europeans by district'!E99</f>
        <v>1615</v>
      </c>
      <c r="F102" s="41">
        <f>'aliens by district'!G99+'europeans by district'!F99</f>
        <v>964</v>
      </c>
      <c r="G102" s="44">
        <f t="shared" si="4"/>
        <v>20542</v>
      </c>
    </row>
    <row r="103" spans="1:8" ht="15" customHeight="1" x14ac:dyDescent="0.2">
      <c r="A103" s="9" t="s">
        <v>49</v>
      </c>
      <c r="B103" s="41">
        <f>'aliens by district'!C100+'europeans by district'!B100</f>
        <v>153</v>
      </c>
      <c r="C103" s="41">
        <f>'aliens by district'!D100+'europeans by district'!C100</f>
        <v>0</v>
      </c>
      <c r="D103" s="41">
        <f>'aliens by district'!E100+'europeans by district'!D100</f>
        <v>0</v>
      </c>
      <c r="E103" s="41">
        <f>'aliens by district'!F100+'europeans by district'!E100</f>
        <v>0</v>
      </c>
      <c r="F103" s="41">
        <f>'aliens by district'!G100+'europeans by district'!F100</f>
        <v>0</v>
      </c>
      <c r="G103" s="44">
        <f t="shared" si="4"/>
        <v>153</v>
      </c>
    </row>
    <row r="104" spans="1:8" ht="15" customHeight="1" thickBot="1" x14ac:dyDescent="0.25">
      <c r="A104" s="8" t="s">
        <v>69</v>
      </c>
      <c r="B104" s="41">
        <f>'aliens by district'!C101+'europeans by district'!B101</f>
        <v>0</v>
      </c>
      <c r="C104" s="41">
        <f>'aliens by district'!D101+'europeans by district'!C101</f>
        <v>2</v>
      </c>
      <c r="D104" s="41">
        <f>'aliens by district'!E101+'europeans by district'!D101</f>
        <v>1</v>
      </c>
      <c r="E104" s="41">
        <f>'aliens by district'!F101+'europeans by district'!E101</f>
        <v>0</v>
      </c>
      <c r="F104" s="41">
        <f>'aliens by district'!G101+'europeans by district'!F101</f>
        <v>0</v>
      </c>
      <c r="G104" s="44">
        <f>SUM(B104:F104)</f>
        <v>3</v>
      </c>
    </row>
    <row r="105" spans="1:8" ht="15" customHeight="1" thickBot="1" x14ac:dyDescent="0.25">
      <c r="A105" s="7" t="s">
        <v>0</v>
      </c>
      <c r="B105" s="45">
        <f t="shared" ref="B105:G105" si="5">SUM(B82:B104)</f>
        <v>36605</v>
      </c>
      <c r="C105" s="45">
        <f t="shared" si="5"/>
        <v>27018</v>
      </c>
      <c r="D105" s="45">
        <f t="shared" si="5"/>
        <v>10986</v>
      </c>
      <c r="E105" s="45">
        <f t="shared" si="5"/>
        <v>13900</v>
      </c>
      <c r="F105" s="45">
        <f t="shared" si="5"/>
        <v>9400</v>
      </c>
      <c r="G105" s="46">
        <f t="shared" si="5"/>
        <v>97909</v>
      </c>
    </row>
    <row r="106" spans="1:8" ht="3.75" customHeight="1" x14ac:dyDescent="0.2">
      <c r="A106" s="10"/>
      <c r="B106" s="27"/>
      <c r="C106" s="27"/>
      <c r="D106" s="27"/>
      <c r="E106" s="27"/>
      <c r="F106" s="27"/>
      <c r="G106" s="27"/>
    </row>
    <row r="107" spans="1:8" ht="15" customHeight="1" x14ac:dyDescent="0.2">
      <c r="A107" s="113"/>
      <c r="B107" s="113"/>
      <c r="C107" s="113"/>
      <c r="D107" s="113"/>
      <c r="E107" s="113"/>
      <c r="F107" s="113"/>
      <c r="G107" s="113"/>
      <c r="H107" s="113"/>
    </row>
    <row r="108" spans="1:8" ht="14.25" customHeight="1" x14ac:dyDescent="0.2">
      <c r="A108" s="26" t="s">
        <v>55</v>
      </c>
      <c r="B108" s="27"/>
      <c r="C108" s="27"/>
      <c r="D108" s="27"/>
      <c r="E108" s="27"/>
      <c r="F108" s="27"/>
      <c r="G108" s="27"/>
    </row>
    <row r="109" spans="1:8" ht="12.75" customHeight="1" x14ac:dyDescent="0.2">
      <c r="A109" s="111" t="s">
        <v>62</v>
      </c>
      <c r="B109" s="111"/>
      <c r="C109" s="111"/>
      <c r="D109" s="111"/>
      <c r="E109" s="111"/>
      <c r="F109" s="111"/>
      <c r="G109" s="111"/>
    </row>
    <row r="110" spans="1:8" x14ac:dyDescent="0.2">
      <c r="A110" s="108" t="s">
        <v>92</v>
      </c>
      <c r="B110" s="108"/>
      <c r="C110" s="108"/>
      <c r="D110" s="108"/>
      <c r="E110" s="108"/>
      <c r="F110" s="108"/>
      <c r="G110" s="108"/>
    </row>
    <row r="111" spans="1:8" x14ac:dyDescent="0.2">
      <c r="A111" s="108"/>
      <c r="B111" s="108"/>
      <c r="C111" s="108"/>
      <c r="D111" s="108"/>
      <c r="E111" s="108"/>
      <c r="F111" s="108"/>
      <c r="G111" s="108"/>
    </row>
    <row r="112" spans="1:8" x14ac:dyDescent="0.2">
      <c r="A112" s="2"/>
      <c r="B112" s="2"/>
      <c r="C112" s="2"/>
      <c r="D112" s="2"/>
      <c r="E112" s="2"/>
      <c r="F112" s="2"/>
      <c r="G112" s="2"/>
    </row>
    <row r="113" spans="1:7" x14ac:dyDescent="0.2">
      <c r="A113" s="28" t="s">
        <v>7</v>
      </c>
      <c r="E113" s="105"/>
      <c r="F113" s="105"/>
      <c r="G113" s="105"/>
    </row>
    <row r="114" spans="1:7" x14ac:dyDescent="0.2">
      <c r="A114" s="28"/>
      <c r="E114" s="109"/>
      <c r="F114" s="109"/>
      <c r="G114" s="109"/>
    </row>
    <row r="115" spans="1:7" x14ac:dyDescent="0.2">
      <c r="A115" s="30" t="s">
        <v>72</v>
      </c>
      <c r="E115" s="29" t="s">
        <v>8</v>
      </c>
      <c r="F115" s="29"/>
      <c r="G115" s="29"/>
    </row>
    <row r="116" spans="1:7" x14ac:dyDescent="0.2">
      <c r="A116" s="31">
        <f>A77</f>
        <v>42424</v>
      </c>
      <c r="E116" s="11" t="s">
        <v>6</v>
      </c>
      <c r="F116" s="11"/>
      <c r="G116" s="11"/>
    </row>
    <row r="117" spans="1:7" ht="14.25" x14ac:dyDescent="0.2">
      <c r="A117" s="109" t="s">
        <v>63</v>
      </c>
      <c r="B117" s="109"/>
      <c r="C117" s="109"/>
      <c r="D117" s="109"/>
      <c r="E117" s="109"/>
      <c r="F117" s="109"/>
      <c r="G117" s="109"/>
    </row>
    <row r="118" spans="1:7" x14ac:dyDescent="0.2">
      <c r="A118" s="106" t="s">
        <v>75</v>
      </c>
      <c r="B118" s="106"/>
      <c r="C118" s="106"/>
      <c r="D118" s="106"/>
      <c r="E118" s="106"/>
      <c r="F118" s="106"/>
      <c r="G118" s="106"/>
    </row>
    <row r="119" spans="1:7" ht="13.5" thickBot="1" x14ac:dyDescent="0.25">
      <c r="A119" s="37"/>
      <c r="B119" s="37"/>
      <c r="C119" s="38"/>
      <c r="D119" s="38"/>
      <c r="E119" s="38"/>
      <c r="F119" s="38"/>
    </row>
    <row r="120" spans="1:7" ht="14.25" thickBot="1" x14ac:dyDescent="0.25">
      <c r="A120" s="13" t="s">
        <v>27</v>
      </c>
      <c r="B120" s="14" t="s">
        <v>1</v>
      </c>
      <c r="C120" s="15" t="s">
        <v>2</v>
      </c>
      <c r="D120" s="15" t="s">
        <v>3</v>
      </c>
      <c r="E120" s="15" t="s">
        <v>4</v>
      </c>
      <c r="F120" s="39" t="s">
        <v>5</v>
      </c>
      <c r="G120" s="40" t="s">
        <v>65</v>
      </c>
    </row>
    <row r="121" spans="1:7" ht="15" customHeight="1" x14ac:dyDescent="0.2">
      <c r="A121" s="49" t="s">
        <v>28</v>
      </c>
      <c r="B121" s="70">
        <f>'aliens by district'!C115+'europeans by district'!B117</f>
        <v>1250</v>
      </c>
      <c r="C121" s="70">
        <f>'europeans by district'!C117+'aliens by district'!D115</f>
        <v>734</v>
      </c>
      <c r="D121" s="70">
        <f>'europeans by district'!D117+'aliens by district'!E115</f>
        <v>1040</v>
      </c>
      <c r="E121" s="70">
        <f>'europeans by district'!E117+'aliens by district'!F115</f>
        <v>372</v>
      </c>
      <c r="F121" s="70">
        <f>'europeans by district'!F117+'aliens by district'!G115</f>
        <v>587</v>
      </c>
      <c r="G121" s="42">
        <f>SUM(B121:F121)</f>
        <v>3983</v>
      </c>
    </row>
    <row r="122" spans="1:7" ht="15" customHeight="1" x14ac:dyDescent="0.2">
      <c r="A122" s="5" t="s">
        <v>29</v>
      </c>
      <c r="B122" s="70">
        <f>'aliens by district'!C116+'europeans by district'!B118</f>
        <v>305</v>
      </c>
      <c r="C122" s="70">
        <f>'europeans by district'!C118+'aliens by district'!D116</f>
        <v>15</v>
      </c>
      <c r="D122" s="70">
        <f>'europeans by district'!D118+'aliens by district'!E116</f>
        <v>38</v>
      </c>
      <c r="E122" s="70">
        <f>'europeans by district'!E118+'aliens by district'!F116</f>
        <v>11</v>
      </c>
      <c r="F122" s="70">
        <f>'europeans by district'!F118+'aliens by district'!G116</f>
        <v>6</v>
      </c>
      <c r="G122" s="43">
        <f t="shared" ref="G122:G142" si="6">SUM(B122:F122)</f>
        <v>375</v>
      </c>
    </row>
    <row r="123" spans="1:7" ht="15" customHeight="1" x14ac:dyDescent="0.2">
      <c r="A123" s="5" t="s">
        <v>30</v>
      </c>
      <c r="B123" s="70">
        <f>'aliens by district'!C117+'europeans by district'!B119</f>
        <v>3170</v>
      </c>
      <c r="C123" s="70">
        <f>'europeans by district'!C119+'aliens by district'!D117</f>
        <v>1372</v>
      </c>
      <c r="D123" s="70">
        <f>'europeans by district'!D119+'aliens by district'!E117</f>
        <v>1074</v>
      </c>
      <c r="E123" s="70">
        <f>'europeans by district'!E119+'aliens by district'!F117</f>
        <v>480</v>
      </c>
      <c r="F123" s="70">
        <f>'europeans by district'!F119+'aliens by district'!G117</f>
        <v>268</v>
      </c>
      <c r="G123" s="43">
        <f t="shared" si="6"/>
        <v>6364</v>
      </c>
    </row>
    <row r="124" spans="1:7" ht="24" x14ac:dyDescent="0.2">
      <c r="A124" s="5" t="s">
        <v>31</v>
      </c>
      <c r="B124" s="70">
        <f>'aliens by district'!C118+'europeans by district'!B120</f>
        <v>19</v>
      </c>
      <c r="C124" s="70">
        <f>'europeans by district'!C120+'aliens by district'!D118</f>
        <v>7</v>
      </c>
      <c r="D124" s="70">
        <f>'europeans by district'!D120+'aliens by district'!E118</f>
        <v>8</v>
      </c>
      <c r="E124" s="70">
        <f>'europeans by district'!E120+'aliens by district'!F118</f>
        <v>5</v>
      </c>
      <c r="F124" s="70">
        <f>'europeans by district'!F120+'aliens by district'!G118</f>
        <v>2</v>
      </c>
      <c r="G124" s="43">
        <f t="shared" si="6"/>
        <v>41</v>
      </c>
    </row>
    <row r="125" spans="1:7" ht="24" x14ac:dyDescent="0.2">
      <c r="A125" s="5" t="s">
        <v>32</v>
      </c>
      <c r="B125" s="70">
        <f>'aliens by district'!C119+'europeans by district'!B121</f>
        <v>315</v>
      </c>
      <c r="C125" s="70">
        <f>'europeans by district'!C121+'aliens by district'!D119</f>
        <v>65</v>
      </c>
      <c r="D125" s="70">
        <f>'europeans by district'!D121+'aliens by district'!E119</f>
        <v>14</v>
      </c>
      <c r="E125" s="70">
        <f>'europeans by district'!E121+'aliens by district'!F119</f>
        <v>22</v>
      </c>
      <c r="F125" s="70">
        <f>'europeans by district'!F121+'aliens by district'!G119</f>
        <v>7</v>
      </c>
      <c r="G125" s="43">
        <f t="shared" si="6"/>
        <v>423</v>
      </c>
    </row>
    <row r="126" spans="1:7" x14ac:dyDescent="0.2">
      <c r="A126" s="5" t="s">
        <v>33</v>
      </c>
      <c r="B126" s="70">
        <f>'aliens by district'!C120+'europeans by district'!B122</f>
        <v>1757</v>
      </c>
      <c r="C126" s="70">
        <f>'europeans by district'!C122+'aliens by district'!D120</f>
        <v>1972</v>
      </c>
      <c r="D126" s="70">
        <f>'europeans by district'!D122+'aliens by district'!E120</f>
        <v>579</v>
      </c>
      <c r="E126" s="70">
        <f>'europeans by district'!E122+'aliens by district'!F120</f>
        <v>1598</v>
      </c>
      <c r="F126" s="70">
        <f>'europeans by district'!F122+'aliens by district'!G120</f>
        <v>190</v>
      </c>
      <c r="G126" s="43">
        <f t="shared" si="6"/>
        <v>6096</v>
      </c>
    </row>
    <row r="127" spans="1:7" ht="24" x14ac:dyDescent="0.2">
      <c r="A127" s="5" t="s">
        <v>34</v>
      </c>
      <c r="B127" s="70">
        <f>'aliens by district'!C121+'europeans by district'!B123</f>
        <v>5672</v>
      </c>
      <c r="C127" s="70">
        <f>'europeans by district'!C123+'aliens by district'!D121</f>
        <v>3231</v>
      </c>
      <c r="D127" s="70">
        <f>'europeans by district'!D123+'aliens by district'!E121</f>
        <v>1516</v>
      </c>
      <c r="E127" s="70">
        <f>'europeans by district'!E123+'aliens by district'!F121</f>
        <v>1782</v>
      </c>
      <c r="F127" s="70">
        <f>'europeans by district'!F123+'aliens by district'!G121</f>
        <v>657</v>
      </c>
      <c r="G127" s="43">
        <f t="shared" si="6"/>
        <v>12858</v>
      </c>
    </row>
    <row r="128" spans="1:7" ht="15" customHeight="1" x14ac:dyDescent="0.2">
      <c r="A128" s="5" t="s">
        <v>35</v>
      </c>
      <c r="B128" s="70">
        <f>'aliens by district'!C122+'europeans by district'!B124</f>
        <v>1114</v>
      </c>
      <c r="C128" s="70">
        <f>'europeans by district'!C124+'aliens by district'!D122</f>
        <v>3413</v>
      </c>
      <c r="D128" s="70">
        <f>'europeans by district'!D124+'aliens by district'!E122</f>
        <v>329</v>
      </c>
      <c r="E128" s="70">
        <f>'europeans by district'!E124+'aliens by district'!F122</f>
        <v>196</v>
      </c>
      <c r="F128" s="70">
        <f>'europeans by district'!F124+'aliens by district'!G122</f>
        <v>88</v>
      </c>
      <c r="G128" s="43">
        <f t="shared" si="6"/>
        <v>5140</v>
      </c>
    </row>
    <row r="129" spans="1:7" ht="15" customHeight="1" x14ac:dyDescent="0.2">
      <c r="A129" s="5" t="s">
        <v>36</v>
      </c>
      <c r="B129" s="70">
        <f>'aliens by district'!C123+'europeans by district'!B125</f>
        <v>635</v>
      </c>
      <c r="C129" s="70">
        <f>'europeans by district'!C125+'aliens by district'!D123</f>
        <v>1270</v>
      </c>
      <c r="D129" s="70">
        <f>'europeans by district'!D125+'aliens by district'!E123</f>
        <v>661</v>
      </c>
      <c r="E129" s="70">
        <f>'europeans by district'!E125+'aliens by district'!F123</f>
        <v>3135</v>
      </c>
      <c r="F129" s="70">
        <f>'europeans by district'!F125+'aliens by district'!G123</f>
        <v>2860</v>
      </c>
      <c r="G129" s="43">
        <f t="shared" si="6"/>
        <v>8561</v>
      </c>
    </row>
    <row r="130" spans="1:7" ht="15" customHeight="1" x14ac:dyDescent="0.2">
      <c r="A130" s="5" t="s">
        <v>37</v>
      </c>
      <c r="B130" s="70">
        <f>'aliens by district'!C124+'europeans by district'!B126</f>
        <v>3630</v>
      </c>
      <c r="C130" s="70">
        <f>'europeans by district'!C126+'aliens by district'!D124</f>
        <v>2667</v>
      </c>
      <c r="D130" s="70">
        <f>'europeans by district'!D126+'aliens by district'!E124</f>
        <v>1566</v>
      </c>
      <c r="E130" s="70">
        <f>'europeans by district'!E126+'aliens by district'!F124</f>
        <v>1975</v>
      </c>
      <c r="F130" s="70">
        <f>'europeans by district'!F126+'aliens by district'!G124</f>
        <v>1556</v>
      </c>
      <c r="G130" s="43">
        <f t="shared" si="6"/>
        <v>11394</v>
      </c>
    </row>
    <row r="131" spans="1:7" ht="15" customHeight="1" x14ac:dyDescent="0.2">
      <c r="A131" s="5" t="s">
        <v>38</v>
      </c>
      <c r="B131" s="70">
        <f>'aliens by district'!C125+'europeans by district'!B127</f>
        <v>775</v>
      </c>
      <c r="C131" s="70">
        <f>'europeans by district'!C127+'aliens by district'!D125</f>
        <v>626</v>
      </c>
      <c r="D131" s="70">
        <f>'europeans by district'!D127+'aliens by district'!E125</f>
        <v>92</v>
      </c>
      <c r="E131" s="70">
        <f>'europeans by district'!E127+'aliens by district'!F125</f>
        <v>102</v>
      </c>
      <c r="F131" s="70">
        <f>'europeans by district'!F127+'aliens by district'!G125</f>
        <v>21</v>
      </c>
      <c r="G131" s="43">
        <f t="shared" si="6"/>
        <v>1616</v>
      </c>
    </row>
    <row r="132" spans="1:7" ht="15" customHeight="1" x14ac:dyDescent="0.2">
      <c r="A132" s="5" t="s">
        <v>39</v>
      </c>
      <c r="B132" s="70">
        <f>'aliens by district'!C126+'europeans by district'!B128</f>
        <v>785</v>
      </c>
      <c r="C132" s="70">
        <f>'europeans by district'!C128+'aliens by district'!D126</f>
        <v>1321</v>
      </c>
      <c r="D132" s="70">
        <f>'europeans by district'!D128+'aliens by district'!E126</f>
        <v>78</v>
      </c>
      <c r="E132" s="70">
        <f>'europeans by district'!E128+'aliens by district'!F126</f>
        <v>47</v>
      </c>
      <c r="F132" s="70">
        <f>'europeans by district'!F128+'aliens by district'!G126</f>
        <v>5</v>
      </c>
      <c r="G132" s="43">
        <f t="shared" si="6"/>
        <v>2236</v>
      </c>
    </row>
    <row r="133" spans="1:7" ht="15" customHeight="1" x14ac:dyDescent="0.2">
      <c r="A133" s="5" t="s">
        <v>40</v>
      </c>
      <c r="B133" s="70">
        <f>'aliens by district'!C127+'europeans by district'!B129</f>
        <v>174</v>
      </c>
      <c r="C133" s="70">
        <f>'europeans by district'!C129+'aliens by district'!D127</f>
        <v>227</v>
      </c>
      <c r="D133" s="70">
        <f>'europeans by district'!D129+'aliens by district'!E127</f>
        <v>49</v>
      </c>
      <c r="E133" s="70">
        <f>'europeans by district'!E129+'aliens by district'!F127</f>
        <v>131</v>
      </c>
      <c r="F133" s="70">
        <f>'europeans by district'!F129+'aliens by district'!G127</f>
        <v>64</v>
      </c>
      <c r="G133" s="43">
        <f t="shared" si="6"/>
        <v>645</v>
      </c>
    </row>
    <row r="134" spans="1:7" ht="15" customHeight="1" x14ac:dyDescent="0.2">
      <c r="A134" s="5" t="s">
        <v>41</v>
      </c>
      <c r="B134" s="70">
        <f>'aliens by district'!C128+'europeans by district'!B130</f>
        <v>1731</v>
      </c>
      <c r="C134" s="70">
        <f>'europeans by district'!C130+'aliens by district'!D128</f>
        <v>1662</v>
      </c>
      <c r="D134" s="70">
        <f>'europeans by district'!D130+'aliens by district'!E128</f>
        <v>354</v>
      </c>
      <c r="E134" s="70">
        <f>'europeans by district'!E130+'aliens by district'!F128</f>
        <v>295</v>
      </c>
      <c r="F134" s="70">
        <f>'europeans by district'!F130+'aliens by district'!G128</f>
        <v>60</v>
      </c>
      <c r="G134" s="43">
        <f t="shared" si="6"/>
        <v>4102</v>
      </c>
    </row>
    <row r="135" spans="1:7" ht="15" customHeight="1" x14ac:dyDescent="0.2">
      <c r="A135" s="5" t="s">
        <v>42</v>
      </c>
      <c r="B135" s="70">
        <f>'aliens by district'!C129+'europeans by district'!B131</f>
        <v>1385</v>
      </c>
      <c r="C135" s="70">
        <f>'europeans by district'!C131+'aliens by district'!D129</f>
        <v>983</v>
      </c>
      <c r="D135" s="70">
        <f>'europeans by district'!D131+'aliens by district'!E129</f>
        <v>387</v>
      </c>
      <c r="E135" s="70">
        <f>'europeans by district'!E131+'aliens by district'!F129</f>
        <v>403</v>
      </c>
      <c r="F135" s="70">
        <f>'europeans by district'!F131+'aliens by district'!G129</f>
        <v>228</v>
      </c>
      <c r="G135" s="43">
        <f t="shared" si="6"/>
        <v>3386</v>
      </c>
    </row>
    <row r="136" spans="1:7" ht="15.75" customHeight="1" x14ac:dyDescent="0.2">
      <c r="A136" s="5" t="s">
        <v>43</v>
      </c>
      <c r="B136" s="70">
        <f>'aliens by district'!C130+'europeans by district'!B132</f>
        <v>1903</v>
      </c>
      <c r="C136" s="70">
        <f>'europeans by district'!C132+'aliens by district'!D130</f>
        <v>18</v>
      </c>
      <c r="D136" s="70">
        <f>'europeans by district'!D132+'aliens by district'!E130</f>
        <v>12</v>
      </c>
      <c r="E136" s="70">
        <f>'europeans by district'!E132+'aliens by district'!F130</f>
        <v>15</v>
      </c>
      <c r="F136" s="70">
        <f>'europeans by district'!F132+'aliens by district'!G130</f>
        <v>6</v>
      </c>
      <c r="G136" s="43">
        <f t="shared" si="6"/>
        <v>1954</v>
      </c>
    </row>
    <row r="137" spans="1:7" ht="15" customHeight="1" x14ac:dyDescent="0.2">
      <c r="A137" s="5" t="s">
        <v>44</v>
      </c>
      <c r="B137" s="70">
        <f>'aliens by district'!C131+'europeans by district'!B133</f>
        <v>879</v>
      </c>
      <c r="C137" s="70">
        <f>'europeans by district'!C133+'aliens by district'!D131</f>
        <v>439</v>
      </c>
      <c r="D137" s="70">
        <f>'europeans by district'!D133+'aliens by district'!E131</f>
        <v>151</v>
      </c>
      <c r="E137" s="70">
        <f>'europeans by district'!E133+'aliens by district'!F131</f>
        <v>197</v>
      </c>
      <c r="F137" s="70">
        <f>'europeans by district'!F133+'aliens by district'!G131</f>
        <v>47</v>
      </c>
      <c r="G137" s="43">
        <f t="shared" si="6"/>
        <v>1713</v>
      </c>
    </row>
    <row r="138" spans="1:7" ht="24" x14ac:dyDescent="0.2">
      <c r="A138" s="5" t="s">
        <v>45</v>
      </c>
      <c r="B138" s="70">
        <f>'aliens by district'!C132+'europeans by district'!B134</f>
        <v>669</v>
      </c>
      <c r="C138" s="70">
        <f>'europeans by district'!C134+'aliens by district'!D132</f>
        <v>482</v>
      </c>
      <c r="D138" s="70">
        <f>'europeans by district'!D134+'aliens by district'!E132</f>
        <v>149</v>
      </c>
      <c r="E138" s="70">
        <f>'europeans by district'!E134+'aliens by district'!F132</f>
        <v>203</v>
      </c>
      <c r="F138" s="70">
        <f>'europeans by district'!F134+'aliens by district'!G132</f>
        <v>48</v>
      </c>
      <c r="G138" s="43">
        <f t="shared" si="6"/>
        <v>1551</v>
      </c>
    </row>
    <row r="139" spans="1:7" ht="15" customHeight="1" x14ac:dyDescent="0.2">
      <c r="A139" s="5" t="s">
        <v>46</v>
      </c>
      <c r="B139" s="70">
        <f>'aliens by district'!C133+'europeans by district'!B135</f>
        <v>563</v>
      </c>
      <c r="C139" s="70">
        <f>'europeans by district'!C135+'aliens by district'!D133</f>
        <v>309</v>
      </c>
      <c r="D139" s="70">
        <f>'europeans by district'!D135+'aliens by district'!E133</f>
        <v>199</v>
      </c>
      <c r="E139" s="70">
        <f>'europeans by district'!E135+'aliens by district'!F133</f>
        <v>268</v>
      </c>
      <c r="F139" s="70">
        <f>'europeans by district'!F135+'aliens by district'!G133</f>
        <v>267</v>
      </c>
      <c r="G139" s="43">
        <f t="shared" si="6"/>
        <v>1606</v>
      </c>
    </row>
    <row r="140" spans="1:7" ht="15" customHeight="1" x14ac:dyDescent="0.2">
      <c r="A140" s="5" t="s">
        <v>47</v>
      </c>
      <c r="B140" s="70">
        <f>'aliens by district'!C134+'europeans by district'!B136</f>
        <v>568</v>
      </c>
      <c r="C140" s="70">
        <f>'europeans by district'!C136+'aliens by district'!D134</f>
        <v>638</v>
      </c>
      <c r="D140" s="70">
        <f>'europeans by district'!D136+'aliens by district'!E134</f>
        <v>143</v>
      </c>
      <c r="E140" s="70">
        <f>'europeans by district'!E136+'aliens by district'!F134</f>
        <v>440</v>
      </c>
      <c r="F140" s="70">
        <f>'europeans by district'!F136+'aliens by district'!G134</f>
        <v>283</v>
      </c>
      <c r="G140" s="44">
        <f t="shared" si="6"/>
        <v>2072</v>
      </c>
    </row>
    <row r="141" spans="1:7" ht="15" customHeight="1" x14ac:dyDescent="0.2">
      <c r="A141" s="5" t="s">
        <v>48</v>
      </c>
      <c r="B141" s="70">
        <f>'aliens by district'!C135+'europeans by district'!B137</f>
        <v>9430</v>
      </c>
      <c r="C141" s="70">
        <f>'europeans by district'!C137+'aliens by district'!D135</f>
        <v>5664</v>
      </c>
      <c r="D141" s="70">
        <f>'europeans by district'!D137+'aliens by district'!E135</f>
        <v>2659</v>
      </c>
      <c r="E141" s="70">
        <f>'europeans by district'!E137+'aliens by district'!F135</f>
        <v>1601</v>
      </c>
      <c r="F141" s="70">
        <f>'europeans by district'!F137+'aliens by district'!G135</f>
        <v>953</v>
      </c>
      <c r="G141" s="44">
        <f t="shared" si="6"/>
        <v>20307</v>
      </c>
    </row>
    <row r="142" spans="1:7" ht="15" customHeight="1" x14ac:dyDescent="0.2">
      <c r="A142" s="6" t="s">
        <v>49</v>
      </c>
      <c r="B142" s="70">
        <f>'aliens by district'!C136+'europeans by district'!B138</f>
        <v>162</v>
      </c>
      <c r="C142" s="70">
        <f>'europeans by district'!C138+'aliens by district'!D136</f>
        <v>0</v>
      </c>
      <c r="D142" s="70">
        <f>'europeans by district'!D138+'aliens by district'!E136</f>
        <v>0</v>
      </c>
      <c r="E142" s="70">
        <f>'europeans by district'!E138+'aliens by district'!F136</f>
        <v>0</v>
      </c>
      <c r="F142" s="70">
        <f>'europeans by district'!F138+'aliens by district'!G136</f>
        <v>0</v>
      </c>
      <c r="G142" s="44">
        <f t="shared" si="6"/>
        <v>162</v>
      </c>
    </row>
    <row r="143" spans="1:7" ht="15" customHeight="1" thickBot="1" x14ac:dyDescent="0.25">
      <c r="A143" s="8" t="s">
        <v>69</v>
      </c>
      <c r="B143" s="70">
        <f>'aliens by district'!C137+'europeans by district'!B139</f>
        <v>0</v>
      </c>
      <c r="C143" s="70">
        <f>'europeans by district'!C139+'aliens by district'!D137</f>
        <v>2</v>
      </c>
      <c r="D143" s="70">
        <f>'europeans by district'!D139+'aliens by district'!E137</f>
        <v>1</v>
      </c>
      <c r="E143" s="70">
        <f>'europeans by district'!E139+'aliens by district'!F137</f>
        <v>0</v>
      </c>
      <c r="F143" s="70">
        <f>'europeans by district'!F139+'aliens by district'!G137</f>
        <v>0</v>
      </c>
      <c r="G143" s="44">
        <f>SUM(B143:F143)</f>
        <v>3</v>
      </c>
    </row>
    <row r="144" spans="1:7" ht="15" customHeight="1" thickBot="1" x14ac:dyDescent="0.25">
      <c r="A144" s="7" t="s">
        <v>0</v>
      </c>
      <c r="B144" s="45">
        <f t="shared" ref="B144:G144" si="7">SUM(B121:B143)</f>
        <v>36891</v>
      </c>
      <c r="C144" s="45">
        <f t="shared" si="7"/>
        <v>27117</v>
      </c>
      <c r="D144" s="45">
        <f t="shared" si="7"/>
        <v>11099</v>
      </c>
      <c r="E144" s="45">
        <f t="shared" si="7"/>
        <v>13278</v>
      </c>
      <c r="F144" s="45">
        <f t="shared" si="7"/>
        <v>8203</v>
      </c>
      <c r="G144" s="46">
        <f t="shared" si="7"/>
        <v>96588</v>
      </c>
    </row>
    <row r="145" spans="1:8" ht="10.5" customHeight="1" x14ac:dyDescent="0.2">
      <c r="A145" s="10"/>
      <c r="B145" s="27"/>
      <c r="C145" s="27"/>
      <c r="D145" s="27"/>
      <c r="E145" s="27"/>
      <c r="F145" s="27"/>
      <c r="G145" s="27"/>
    </row>
    <row r="146" spans="1:8" ht="15" customHeight="1" x14ac:dyDescent="0.2">
      <c r="A146" s="113"/>
      <c r="B146" s="113"/>
      <c r="C146" s="113"/>
      <c r="D146" s="113"/>
      <c r="E146" s="113"/>
      <c r="F146" s="113"/>
      <c r="G146" s="113"/>
      <c r="H146" s="113"/>
    </row>
    <row r="147" spans="1:8" ht="15" customHeight="1" x14ac:dyDescent="0.2">
      <c r="A147" s="26" t="s">
        <v>55</v>
      </c>
      <c r="B147" s="27"/>
      <c r="C147" s="27"/>
      <c r="D147" s="27"/>
      <c r="E147" s="27"/>
      <c r="F147" s="27"/>
      <c r="G147" s="27"/>
    </row>
    <row r="148" spans="1:8" ht="12.75" customHeight="1" x14ac:dyDescent="0.2">
      <c r="A148" s="111" t="s">
        <v>62</v>
      </c>
      <c r="B148" s="111"/>
      <c r="C148" s="111"/>
      <c r="D148" s="111"/>
      <c r="E148" s="111"/>
      <c r="F148" s="111"/>
      <c r="G148" s="111"/>
    </row>
    <row r="149" spans="1:8" x14ac:dyDescent="0.2">
      <c r="A149" s="108" t="s">
        <v>93</v>
      </c>
      <c r="B149" s="108"/>
      <c r="C149" s="108"/>
      <c r="D149" s="108"/>
      <c r="E149" s="108"/>
      <c r="F149" s="108"/>
      <c r="G149" s="108"/>
    </row>
    <row r="150" spans="1:8" x14ac:dyDescent="0.2">
      <c r="A150" s="108"/>
      <c r="B150" s="108"/>
      <c r="C150" s="108"/>
      <c r="D150" s="108"/>
      <c r="E150" s="108"/>
      <c r="F150" s="108"/>
      <c r="G150" s="108"/>
    </row>
    <row r="151" spans="1:8" x14ac:dyDescent="0.2">
      <c r="A151" s="28" t="s">
        <v>7</v>
      </c>
      <c r="E151" s="105"/>
      <c r="F151" s="105"/>
      <c r="G151" s="105"/>
    </row>
    <row r="152" spans="1:8" x14ac:dyDescent="0.2">
      <c r="A152" s="28"/>
      <c r="E152" s="109"/>
      <c r="F152" s="109"/>
      <c r="G152" s="109"/>
    </row>
    <row r="153" spans="1:8" x14ac:dyDescent="0.2">
      <c r="A153" s="30" t="s">
        <v>72</v>
      </c>
      <c r="E153" s="29" t="s">
        <v>8</v>
      </c>
      <c r="F153" s="29"/>
      <c r="G153" s="29"/>
    </row>
    <row r="154" spans="1:8" x14ac:dyDescent="0.2">
      <c r="A154" s="31">
        <f>A116</f>
        <v>42424</v>
      </c>
      <c r="E154" s="11" t="s">
        <v>6</v>
      </c>
      <c r="F154" s="11"/>
      <c r="G154" s="11"/>
    </row>
    <row r="155" spans="1:8" ht="14.25" x14ac:dyDescent="0.2">
      <c r="A155" s="109" t="s">
        <v>63</v>
      </c>
      <c r="B155" s="109"/>
      <c r="C155" s="109"/>
      <c r="D155" s="109"/>
      <c r="E155" s="109"/>
      <c r="F155" s="109"/>
      <c r="G155" s="109"/>
    </row>
    <row r="156" spans="1:8" x14ac:dyDescent="0.2">
      <c r="A156" s="106" t="s">
        <v>79</v>
      </c>
      <c r="B156" s="106"/>
      <c r="C156" s="106"/>
      <c r="D156" s="106"/>
      <c r="E156" s="106"/>
      <c r="F156" s="106"/>
      <c r="G156" s="106"/>
    </row>
    <row r="157" spans="1:8" ht="13.5" thickBot="1" x14ac:dyDescent="0.25">
      <c r="A157" s="37"/>
      <c r="B157" s="37"/>
      <c r="C157" s="38"/>
      <c r="D157" s="38"/>
      <c r="E157" s="38"/>
      <c r="F157" s="38"/>
    </row>
    <row r="158" spans="1:8" ht="14.25" thickBot="1" x14ac:dyDescent="0.25">
      <c r="A158" s="13" t="s">
        <v>27</v>
      </c>
      <c r="B158" s="14" t="s">
        <v>1</v>
      </c>
      <c r="C158" s="15" t="s">
        <v>2</v>
      </c>
      <c r="D158" s="15" t="s">
        <v>3</v>
      </c>
      <c r="E158" s="15" t="s">
        <v>4</v>
      </c>
      <c r="F158" s="39" t="s">
        <v>5</v>
      </c>
      <c r="G158" s="40" t="s">
        <v>65</v>
      </c>
    </row>
    <row r="159" spans="1:8" ht="15" customHeight="1" x14ac:dyDescent="0.2">
      <c r="A159" s="71" t="s">
        <v>28</v>
      </c>
      <c r="B159" s="84">
        <f>'europeans by district'!B154+'aliens by district'!C152</f>
        <v>1253.5</v>
      </c>
      <c r="C159" s="84">
        <f>'europeans by district'!C154+'aliens by district'!D152</f>
        <v>755.5</v>
      </c>
      <c r="D159" s="84">
        <f>'europeans by district'!D154+'aliens by district'!E152</f>
        <v>1050.25</v>
      </c>
      <c r="E159" s="84">
        <f>'europeans by district'!E154+'aliens by district'!F152</f>
        <v>372.25</v>
      </c>
      <c r="F159" s="84">
        <f>'europeans by district'!F154+'aliens by district'!G152</f>
        <v>598.5</v>
      </c>
      <c r="G159" s="95">
        <f>'europeans by district'!G154+'aliens by district'!H152</f>
        <v>4030</v>
      </c>
    </row>
    <row r="160" spans="1:8" ht="15" customHeight="1" x14ac:dyDescent="0.2">
      <c r="A160" s="8" t="s">
        <v>29</v>
      </c>
      <c r="B160" s="85">
        <f>'europeans by district'!B155+'aliens by district'!C153</f>
        <v>165</v>
      </c>
      <c r="C160" s="85">
        <f>'europeans by district'!C155+'aliens by district'!D153</f>
        <v>16.75</v>
      </c>
      <c r="D160" s="85">
        <f>'europeans by district'!D155+'aliens by district'!E153</f>
        <v>41.25</v>
      </c>
      <c r="E160" s="85">
        <f>'europeans by district'!E155+'aliens by district'!F153</f>
        <v>12.75</v>
      </c>
      <c r="F160" s="85">
        <f>'europeans by district'!F155+'aliens by district'!G153</f>
        <v>6</v>
      </c>
      <c r="G160" s="96">
        <f>'europeans by district'!G155+'aliens by district'!H153</f>
        <v>241.75</v>
      </c>
    </row>
    <row r="161" spans="1:7" ht="15" customHeight="1" x14ac:dyDescent="0.2">
      <c r="A161" s="8" t="s">
        <v>30</v>
      </c>
      <c r="B161" s="85">
        <f>'europeans by district'!B156+'aliens by district'!C154</f>
        <v>3252</v>
      </c>
      <c r="C161" s="85">
        <f>'europeans by district'!C156+'aliens by district'!D154</f>
        <v>1376.5</v>
      </c>
      <c r="D161" s="85">
        <f>'europeans by district'!D156+'aliens by district'!E154</f>
        <v>1038</v>
      </c>
      <c r="E161" s="85">
        <f>'europeans by district'!E156+'aliens by district'!F154</f>
        <v>480</v>
      </c>
      <c r="F161" s="85">
        <f>'europeans by district'!F156+'aliens by district'!G154</f>
        <v>267.25</v>
      </c>
      <c r="G161" s="96">
        <f>'europeans by district'!G156+'aliens by district'!H154</f>
        <v>6413.75</v>
      </c>
    </row>
    <row r="162" spans="1:7" ht="20.25" customHeight="1" x14ac:dyDescent="0.2">
      <c r="A162" s="8" t="s">
        <v>31</v>
      </c>
      <c r="B162" s="85">
        <f>'europeans by district'!B157+'aliens by district'!C155</f>
        <v>18.75</v>
      </c>
      <c r="C162" s="85">
        <f>'europeans by district'!C157+'aliens by district'!D155</f>
        <v>5.75</v>
      </c>
      <c r="D162" s="85">
        <f>'europeans by district'!D157+'aliens by district'!E155</f>
        <v>7.25</v>
      </c>
      <c r="E162" s="85">
        <f>'europeans by district'!E157+'aliens by district'!F155</f>
        <v>4.5</v>
      </c>
      <c r="F162" s="85">
        <f>'europeans by district'!F157+'aliens by district'!G155</f>
        <v>2</v>
      </c>
      <c r="G162" s="96">
        <f>'europeans by district'!G157+'aliens by district'!H155</f>
        <v>38.25</v>
      </c>
    </row>
    <row r="163" spans="1:7" ht="24" x14ac:dyDescent="0.2">
      <c r="A163" s="8" t="s">
        <v>32</v>
      </c>
      <c r="B163" s="85">
        <f>'europeans by district'!B158+'aliens by district'!C156</f>
        <v>301.25</v>
      </c>
      <c r="C163" s="85">
        <f>'europeans by district'!C158+'aliens by district'!D156</f>
        <v>63.5</v>
      </c>
      <c r="D163" s="85">
        <f>'europeans by district'!D158+'aliens by district'!E156</f>
        <v>15.75</v>
      </c>
      <c r="E163" s="85">
        <f>'europeans by district'!E158+'aliens by district'!F156</f>
        <v>22.25</v>
      </c>
      <c r="F163" s="85">
        <f>'europeans by district'!F158+'aliens by district'!G156</f>
        <v>7</v>
      </c>
      <c r="G163" s="96">
        <f>'europeans by district'!G158+'aliens by district'!H156</f>
        <v>409.75</v>
      </c>
    </row>
    <row r="164" spans="1:7" x14ac:dyDescent="0.2">
      <c r="A164" s="8" t="s">
        <v>33</v>
      </c>
      <c r="B164" s="85">
        <f>'europeans by district'!B159+'aliens by district'!C157</f>
        <v>1847.75</v>
      </c>
      <c r="C164" s="85">
        <f>'europeans by district'!C159+'aliens by district'!D157</f>
        <v>1880.5</v>
      </c>
      <c r="D164" s="85">
        <f>'europeans by district'!D159+'aliens by district'!E157</f>
        <v>605.75</v>
      </c>
      <c r="E164" s="85">
        <f>'europeans by district'!E159+'aliens by district'!F157</f>
        <v>1572.5</v>
      </c>
      <c r="F164" s="85">
        <f>'europeans by district'!F159+'aliens by district'!G157</f>
        <v>262.25</v>
      </c>
      <c r="G164" s="96">
        <f>'europeans by district'!G159+'aliens by district'!H157</f>
        <v>6168.75</v>
      </c>
    </row>
    <row r="165" spans="1:7" ht="24" x14ac:dyDescent="0.2">
      <c r="A165" s="8" t="s">
        <v>34</v>
      </c>
      <c r="B165" s="85">
        <f>'europeans by district'!B160+'aliens by district'!C158</f>
        <v>5642.5</v>
      </c>
      <c r="C165" s="85">
        <f>'europeans by district'!C160+'aliens by district'!D158</f>
        <v>3217.25</v>
      </c>
      <c r="D165" s="85">
        <f>'europeans by district'!D160+'aliens by district'!E158</f>
        <v>1502.75</v>
      </c>
      <c r="E165" s="85">
        <f>'europeans by district'!E160+'aliens by district'!F158</f>
        <v>1742.75</v>
      </c>
      <c r="F165" s="85">
        <f>'europeans by district'!F160+'aliens by district'!G158</f>
        <v>555.75</v>
      </c>
      <c r="G165" s="96">
        <f>'europeans by district'!G160+'aliens by district'!H158</f>
        <v>12661</v>
      </c>
    </row>
    <row r="166" spans="1:7" ht="15" customHeight="1" x14ac:dyDescent="0.2">
      <c r="A166" s="8" t="s">
        <v>35</v>
      </c>
      <c r="B166" s="85">
        <f>'europeans by district'!B161+'aliens by district'!C159</f>
        <v>1099.25</v>
      </c>
      <c r="C166" s="85">
        <f>'europeans by district'!C161+'aliens by district'!D159</f>
        <v>3025.5</v>
      </c>
      <c r="D166" s="85">
        <f>'europeans by district'!D161+'aliens by district'!E159</f>
        <v>307.25</v>
      </c>
      <c r="E166" s="85">
        <f>'europeans by district'!E161+'aliens by district'!F159</f>
        <v>179</v>
      </c>
      <c r="F166" s="85">
        <f>'europeans by district'!F161+'aliens by district'!G159</f>
        <v>66.75</v>
      </c>
      <c r="G166" s="96">
        <f>'europeans by district'!G161+'aliens by district'!H159</f>
        <v>4677.75</v>
      </c>
    </row>
    <row r="167" spans="1:7" ht="15" customHeight="1" x14ac:dyDescent="0.2">
      <c r="A167" s="8" t="s">
        <v>36</v>
      </c>
      <c r="B167" s="85">
        <f>'europeans by district'!B162+'aliens by district'!C160</f>
        <v>577.75</v>
      </c>
      <c r="C167" s="85">
        <f>'europeans by district'!C162+'aliens by district'!D160</f>
        <v>1170</v>
      </c>
      <c r="D167" s="85">
        <f>'europeans by district'!D162+'aliens by district'!E160</f>
        <v>452.75</v>
      </c>
      <c r="E167" s="85">
        <f>'europeans by district'!E162+'aliens by district'!F160</f>
        <v>2843.75</v>
      </c>
      <c r="F167" s="85">
        <f>'europeans by district'!F162+'aliens by district'!G160</f>
        <v>2214</v>
      </c>
      <c r="G167" s="96">
        <f>'europeans by district'!G162+'aliens by district'!H160</f>
        <v>7258.25</v>
      </c>
    </row>
    <row r="168" spans="1:7" ht="15" customHeight="1" x14ac:dyDescent="0.2">
      <c r="A168" s="8" t="s">
        <v>37</v>
      </c>
      <c r="B168" s="85">
        <f>'europeans by district'!B163+'aliens by district'!C161</f>
        <v>3520</v>
      </c>
      <c r="C168" s="85">
        <f>'europeans by district'!C163+'aliens by district'!D161</f>
        <v>2539.25</v>
      </c>
      <c r="D168" s="85">
        <f>'europeans by district'!D163+'aliens by district'!E161</f>
        <v>1529.5</v>
      </c>
      <c r="E168" s="85">
        <f>'europeans by district'!E163+'aliens by district'!F161</f>
        <v>1826.5</v>
      </c>
      <c r="F168" s="85">
        <f>'europeans by district'!F163+'aliens by district'!G161</f>
        <v>1198.75</v>
      </c>
      <c r="G168" s="96">
        <f>'europeans by district'!G163+'aliens by district'!H161</f>
        <v>10614</v>
      </c>
    </row>
    <row r="169" spans="1:7" ht="15" customHeight="1" x14ac:dyDescent="0.2">
      <c r="A169" s="8" t="s">
        <v>38</v>
      </c>
      <c r="B169" s="85">
        <f>'europeans by district'!B164+'aliens by district'!C162</f>
        <v>781.25</v>
      </c>
      <c r="C169" s="85">
        <f>'europeans by district'!C164+'aliens by district'!D162</f>
        <v>592.75</v>
      </c>
      <c r="D169" s="85">
        <f>'europeans by district'!D164+'aliens by district'!E162</f>
        <v>94</v>
      </c>
      <c r="E169" s="85">
        <f>'europeans by district'!E164+'aliens by district'!F162</f>
        <v>101</v>
      </c>
      <c r="F169" s="85">
        <f>'europeans by district'!F164+'aliens by district'!G162</f>
        <v>21.5</v>
      </c>
      <c r="G169" s="96">
        <f>'europeans by district'!G164+'aliens by district'!H162</f>
        <v>1590.5</v>
      </c>
    </row>
    <row r="170" spans="1:7" ht="15" customHeight="1" x14ac:dyDescent="0.2">
      <c r="A170" s="8" t="s">
        <v>39</v>
      </c>
      <c r="B170" s="85">
        <f>'europeans by district'!B165+'aliens by district'!C163</f>
        <v>748.5</v>
      </c>
      <c r="C170" s="85">
        <f>'europeans by district'!C165+'aliens by district'!D163</f>
        <v>1280.25</v>
      </c>
      <c r="D170" s="85">
        <f>'europeans by district'!D165+'aliens by district'!E163</f>
        <v>73.25</v>
      </c>
      <c r="E170" s="85">
        <f>'europeans by district'!E165+'aliens by district'!F163</f>
        <v>46</v>
      </c>
      <c r="F170" s="85">
        <f>'europeans by district'!F165+'aliens by district'!G163</f>
        <v>5</v>
      </c>
      <c r="G170" s="96">
        <f>'europeans by district'!G165+'aliens by district'!H163</f>
        <v>2153</v>
      </c>
    </row>
    <row r="171" spans="1:7" ht="15" customHeight="1" x14ac:dyDescent="0.2">
      <c r="A171" s="8" t="s">
        <v>40</v>
      </c>
      <c r="B171" s="85">
        <f>'europeans by district'!B166+'aliens by district'!C164</f>
        <v>174</v>
      </c>
      <c r="C171" s="85">
        <f>'europeans by district'!C166+'aliens by district'!D164</f>
        <v>204.25</v>
      </c>
      <c r="D171" s="85">
        <f>'europeans by district'!D166+'aliens by district'!E164</f>
        <v>48</v>
      </c>
      <c r="E171" s="85">
        <f>'europeans by district'!E166+'aliens by district'!F164</f>
        <v>125.75</v>
      </c>
      <c r="F171" s="85">
        <f>'europeans by district'!F166+'aliens by district'!G164</f>
        <v>60.5</v>
      </c>
      <c r="G171" s="96">
        <f>'europeans by district'!G166+'aliens by district'!H164</f>
        <v>612.5</v>
      </c>
    </row>
    <row r="172" spans="1:7" ht="15" customHeight="1" x14ac:dyDescent="0.2">
      <c r="A172" s="8" t="s">
        <v>41</v>
      </c>
      <c r="B172" s="85">
        <f>'europeans by district'!B167+'aliens by district'!C165</f>
        <v>1646.75</v>
      </c>
      <c r="C172" s="85">
        <f>'europeans by district'!C167+'aliens by district'!D165</f>
        <v>1605.25</v>
      </c>
      <c r="D172" s="85">
        <f>'europeans by district'!D167+'aliens by district'!E165</f>
        <v>347.75</v>
      </c>
      <c r="E172" s="85">
        <f>'europeans by district'!E167+'aliens by district'!F165</f>
        <v>281.25</v>
      </c>
      <c r="F172" s="85">
        <f>'europeans by district'!F167+'aliens by district'!G165</f>
        <v>56.25</v>
      </c>
      <c r="G172" s="96">
        <f>'europeans by district'!G167+'aliens by district'!H165</f>
        <v>3937.25</v>
      </c>
    </row>
    <row r="173" spans="1:7" ht="15" customHeight="1" x14ac:dyDescent="0.2">
      <c r="A173" s="8" t="s">
        <v>42</v>
      </c>
      <c r="B173" s="85">
        <f>'europeans by district'!B168+'aliens by district'!C166</f>
        <v>1326.25</v>
      </c>
      <c r="C173" s="85">
        <f>'europeans by district'!C168+'aliens by district'!D166</f>
        <v>940</v>
      </c>
      <c r="D173" s="85">
        <f>'europeans by district'!D168+'aliens by district'!E166</f>
        <v>371.75</v>
      </c>
      <c r="E173" s="85">
        <f>'europeans by district'!E168+'aliens by district'!F166</f>
        <v>378.75</v>
      </c>
      <c r="F173" s="85">
        <f>'europeans by district'!F168+'aliens by district'!G166</f>
        <v>191</v>
      </c>
      <c r="G173" s="96">
        <f>'europeans by district'!G168+'aliens by district'!H166</f>
        <v>3207.75</v>
      </c>
    </row>
    <row r="174" spans="1:7" ht="15" customHeight="1" x14ac:dyDescent="0.2">
      <c r="A174" s="8" t="s">
        <v>43</v>
      </c>
      <c r="B174" s="85">
        <f>'europeans by district'!B169+'aliens by district'!C167</f>
        <v>1821.75</v>
      </c>
      <c r="C174" s="85">
        <f>'europeans by district'!C169+'aliens by district'!D167</f>
        <v>19</v>
      </c>
      <c r="D174" s="85">
        <f>'europeans by district'!D169+'aliens by district'!E167</f>
        <v>12</v>
      </c>
      <c r="E174" s="85">
        <f>'europeans by district'!E169+'aliens by district'!F167</f>
        <v>15</v>
      </c>
      <c r="F174" s="85">
        <f>'europeans by district'!F169+'aliens by district'!G167</f>
        <v>6.25</v>
      </c>
      <c r="G174" s="96">
        <f>'europeans by district'!G169+'aliens by district'!H167</f>
        <v>1874</v>
      </c>
    </row>
    <row r="175" spans="1:7" ht="15" customHeight="1" x14ac:dyDescent="0.2">
      <c r="A175" s="8" t="s">
        <v>44</v>
      </c>
      <c r="B175" s="85">
        <f>'europeans by district'!B170+'aliens by district'!C168</f>
        <v>833</v>
      </c>
      <c r="C175" s="85">
        <f>'europeans by district'!C170+'aliens by district'!D168</f>
        <v>414.75</v>
      </c>
      <c r="D175" s="85">
        <f>'europeans by district'!D170+'aliens by district'!E168</f>
        <v>157.25</v>
      </c>
      <c r="E175" s="85">
        <f>'europeans by district'!E170+'aliens by district'!F168</f>
        <v>171.25</v>
      </c>
      <c r="F175" s="85">
        <f>'europeans by district'!F170+'aliens by district'!G168</f>
        <v>42</v>
      </c>
      <c r="G175" s="96">
        <f>'europeans by district'!G170+'aliens by district'!H168</f>
        <v>1618.25</v>
      </c>
    </row>
    <row r="176" spans="1:7" ht="24" x14ac:dyDescent="0.2">
      <c r="A176" s="8" t="s">
        <v>45</v>
      </c>
      <c r="B176" s="85">
        <f>'europeans by district'!B171+'aliens by district'!C169</f>
        <v>660.75</v>
      </c>
      <c r="C176" s="85">
        <f>'europeans by district'!C171+'aliens by district'!D169</f>
        <v>479.5</v>
      </c>
      <c r="D176" s="85">
        <f>'europeans by district'!D171+'aliens by district'!E169</f>
        <v>146.75</v>
      </c>
      <c r="E176" s="85">
        <f>'europeans by district'!E171+'aliens by district'!F169</f>
        <v>200.5</v>
      </c>
      <c r="F176" s="85">
        <f>'europeans by district'!F171+'aliens by district'!G169</f>
        <v>45.25</v>
      </c>
      <c r="G176" s="96">
        <f>'europeans by district'!G171+'aliens by district'!H169</f>
        <v>1532.75</v>
      </c>
    </row>
    <row r="177" spans="1:9" ht="15" customHeight="1" x14ac:dyDescent="0.2">
      <c r="A177" s="8" t="s">
        <v>46</v>
      </c>
      <c r="B177" s="85">
        <f>'europeans by district'!B172+'aliens by district'!C170</f>
        <v>537.5</v>
      </c>
      <c r="C177" s="85">
        <f>'europeans by district'!C172+'aliens by district'!D170</f>
        <v>278</v>
      </c>
      <c r="D177" s="85">
        <f>'europeans by district'!D172+'aliens by district'!E170</f>
        <v>178</v>
      </c>
      <c r="E177" s="85">
        <f>'europeans by district'!E172+'aliens by district'!F170</f>
        <v>243.25</v>
      </c>
      <c r="F177" s="85">
        <f>'europeans by district'!F172+'aliens by district'!G170</f>
        <v>210.75</v>
      </c>
      <c r="G177" s="96">
        <f>'europeans by district'!G172+'aliens by district'!H170</f>
        <v>1447.5</v>
      </c>
    </row>
    <row r="178" spans="1:9" ht="15" customHeight="1" x14ac:dyDescent="0.2">
      <c r="A178" s="8" t="s">
        <v>47</v>
      </c>
      <c r="B178" s="85">
        <f>'europeans by district'!B173+'aliens by district'!C171</f>
        <v>550.5</v>
      </c>
      <c r="C178" s="85">
        <f>'europeans by district'!C173+'aliens by district'!D171</f>
        <v>617.5</v>
      </c>
      <c r="D178" s="85">
        <f>'europeans by district'!D173+'aliens by district'!E171</f>
        <v>128.75</v>
      </c>
      <c r="E178" s="85">
        <f>'europeans by district'!E173+'aliens by district'!F171</f>
        <v>429.5</v>
      </c>
      <c r="F178" s="85">
        <f>'europeans by district'!F173+'aliens by district'!G171</f>
        <v>262.25</v>
      </c>
      <c r="G178" s="96">
        <f>'europeans by district'!G173+'aliens by district'!H171</f>
        <v>1988.5</v>
      </c>
    </row>
    <row r="179" spans="1:9" ht="15" customHeight="1" x14ac:dyDescent="0.2">
      <c r="A179" s="8" t="s">
        <v>48</v>
      </c>
      <c r="B179" s="85">
        <f>'europeans by district'!B174+'aliens by district'!C172</f>
        <v>9610.25</v>
      </c>
      <c r="C179" s="85">
        <f>'europeans by district'!C174+'aliens by district'!D172</f>
        <v>5755.25</v>
      </c>
      <c r="D179" s="85">
        <f>'europeans by district'!D174+'aliens by district'!E172</f>
        <v>2676.5</v>
      </c>
      <c r="E179" s="85">
        <f>'europeans by district'!E174+'aliens by district'!F172</f>
        <v>1621.25</v>
      </c>
      <c r="F179" s="85">
        <f>'europeans by district'!F174+'aliens by district'!G172</f>
        <v>984.75</v>
      </c>
      <c r="G179" s="96">
        <f>'europeans by district'!G174+'aliens by district'!H172</f>
        <v>20648</v>
      </c>
    </row>
    <row r="180" spans="1:9" ht="15" customHeight="1" x14ac:dyDescent="0.2">
      <c r="A180" s="9" t="s">
        <v>49</v>
      </c>
      <c r="B180" s="85">
        <f>'europeans by district'!B175+'aliens by district'!C173</f>
        <v>158</v>
      </c>
      <c r="C180" s="85">
        <f>'europeans by district'!C175+'aliens by district'!D173</f>
        <v>0</v>
      </c>
      <c r="D180" s="85">
        <f>'europeans by district'!D175+'aliens by district'!E173</f>
        <v>0</v>
      </c>
      <c r="E180" s="85">
        <f>'europeans by district'!E175+'aliens by district'!F173</f>
        <v>0</v>
      </c>
      <c r="F180" s="85">
        <f>'europeans by district'!F175+'aliens by district'!G173</f>
        <v>0</v>
      </c>
      <c r="G180" s="96">
        <f>'europeans by district'!G175+'aliens by district'!H173</f>
        <v>158</v>
      </c>
    </row>
    <row r="181" spans="1:9" ht="15" customHeight="1" thickBot="1" x14ac:dyDescent="0.25">
      <c r="A181" s="97" t="s">
        <v>69</v>
      </c>
      <c r="B181" s="86">
        <f>'europeans by district'!B176+'aliens by district'!C174</f>
        <v>0</v>
      </c>
      <c r="C181" s="86">
        <f>'europeans by district'!C176+'aliens by district'!D174</f>
        <v>2</v>
      </c>
      <c r="D181" s="86">
        <f>'europeans by district'!D176+'aliens by district'!E174</f>
        <v>1</v>
      </c>
      <c r="E181" s="86">
        <f>'europeans by district'!E176+'aliens by district'!F174</f>
        <v>0</v>
      </c>
      <c r="F181" s="86">
        <f>'europeans by district'!F176+'aliens by district'!G174</f>
        <v>0</v>
      </c>
      <c r="G181" s="98">
        <f>'europeans by district'!G176+'aliens by district'!H174</f>
        <v>3</v>
      </c>
    </row>
    <row r="182" spans="1:9" ht="15" customHeight="1" thickBot="1" x14ac:dyDescent="0.25">
      <c r="A182" s="93" t="s">
        <v>0</v>
      </c>
      <c r="B182" s="94">
        <f>'europeans by district'!B177+'aliens by district'!C175</f>
        <v>36526.25</v>
      </c>
      <c r="C182" s="94">
        <f>'europeans by district'!C177+'aliens by district'!D175</f>
        <v>26239</v>
      </c>
      <c r="D182" s="94">
        <f>'europeans by district'!D177+'aliens by district'!E175</f>
        <v>10785.5</v>
      </c>
      <c r="E182" s="94">
        <f>'europeans by district'!E177+'aliens by district'!F175</f>
        <v>12669.75</v>
      </c>
      <c r="F182" s="94">
        <f>'europeans by district'!F177+'aliens by district'!G175</f>
        <v>7063.75</v>
      </c>
      <c r="G182" s="99">
        <f>'europeans by district'!G177+'aliens by district'!H175</f>
        <v>93284.25</v>
      </c>
    </row>
    <row r="183" spans="1:9" ht="11.25" customHeight="1" x14ac:dyDescent="0.2">
      <c r="A183" s="10"/>
      <c r="B183" s="24"/>
      <c r="C183" s="24"/>
      <c r="D183" s="24"/>
      <c r="E183" s="24"/>
      <c r="F183" s="24"/>
      <c r="G183" s="24"/>
    </row>
    <row r="184" spans="1:9" ht="14.25" customHeight="1" x14ac:dyDescent="0.2">
      <c r="A184" s="112"/>
      <c r="B184" s="112"/>
      <c r="C184" s="112"/>
      <c r="D184" s="112"/>
      <c r="E184" s="112"/>
      <c r="F184" s="112"/>
      <c r="G184" s="112"/>
      <c r="H184" s="112"/>
      <c r="I184" s="112"/>
    </row>
    <row r="185" spans="1:9" ht="14.25" customHeight="1" x14ac:dyDescent="0.2">
      <c r="A185" s="72" t="s">
        <v>67</v>
      </c>
      <c r="B185" s="73"/>
      <c r="C185" s="73"/>
      <c r="D185" s="73"/>
      <c r="E185" s="73"/>
      <c r="F185" s="73"/>
      <c r="G185" s="73"/>
      <c r="H185" s="74"/>
    </row>
    <row r="186" spans="1:9" ht="12.75" customHeight="1" x14ac:dyDescent="0.2">
      <c r="A186" s="110" t="s">
        <v>68</v>
      </c>
      <c r="B186" s="110"/>
      <c r="C186" s="110"/>
      <c r="D186" s="110"/>
      <c r="E186" s="110"/>
      <c r="F186" s="110"/>
      <c r="G186" s="110"/>
      <c r="H186" s="74"/>
    </row>
    <row r="187" spans="1:9" x14ac:dyDescent="0.2">
      <c r="A187" s="114" t="s">
        <v>94</v>
      </c>
      <c r="B187" s="114"/>
      <c r="C187" s="114"/>
      <c r="D187" s="114"/>
      <c r="E187" s="114"/>
      <c r="F187" s="114"/>
      <c r="G187" s="114"/>
      <c r="H187" s="74"/>
    </row>
    <row r="188" spans="1:9" x14ac:dyDescent="0.2">
      <c r="A188" s="114"/>
      <c r="B188" s="114"/>
      <c r="C188" s="114"/>
      <c r="D188" s="114"/>
      <c r="E188" s="114"/>
      <c r="F188" s="114"/>
      <c r="G188" s="114"/>
      <c r="H188" s="74"/>
    </row>
    <row r="189" spans="1:9" ht="10.5" customHeight="1" x14ac:dyDescent="0.2">
      <c r="A189" s="75"/>
      <c r="B189" s="75"/>
      <c r="C189" s="75"/>
      <c r="D189" s="75"/>
      <c r="E189" s="75"/>
      <c r="F189" s="75"/>
      <c r="G189" s="75"/>
      <c r="H189" s="74"/>
    </row>
    <row r="190" spans="1:9" x14ac:dyDescent="0.2">
      <c r="A190" s="74" t="s">
        <v>7</v>
      </c>
      <c r="B190" s="74"/>
      <c r="C190" s="74"/>
      <c r="D190" s="74"/>
      <c r="E190" s="107"/>
      <c r="F190" s="107"/>
      <c r="G190" s="107"/>
      <c r="H190" s="74"/>
    </row>
    <row r="191" spans="1:9" ht="8.25" customHeight="1" x14ac:dyDescent="0.2">
      <c r="A191" s="74"/>
      <c r="B191" s="74"/>
      <c r="C191" s="74"/>
      <c r="D191" s="74"/>
      <c r="E191" s="107"/>
      <c r="F191" s="107"/>
      <c r="G191" s="107"/>
      <c r="H191" s="74"/>
    </row>
    <row r="192" spans="1:9" x14ac:dyDescent="0.2">
      <c r="A192" s="74" t="s">
        <v>72</v>
      </c>
      <c r="B192" s="74"/>
      <c r="C192" s="74"/>
      <c r="D192" s="74"/>
      <c r="E192" s="76" t="s">
        <v>8</v>
      </c>
      <c r="F192" s="76"/>
      <c r="G192" s="76"/>
      <c r="H192" s="74"/>
    </row>
    <row r="193" spans="1:8" x14ac:dyDescent="0.2">
      <c r="A193" s="77">
        <f>A154</f>
        <v>42424</v>
      </c>
      <c r="B193" s="74"/>
      <c r="C193" s="74"/>
      <c r="D193" s="74"/>
      <c r="E193" s="76" t="s">
        <v>6</v>
      </c>
      <c r="F193" s="76"/>
      <c r="G193" s="76"/>
      <c r="H193" s="74"/>
    </row>
  </sheetData>
  <mergeCells count="35">
    <mergeCell ref="A187:G188"/>
    <mergeCell ref="A107:H107"/>
    <mergeCell ref="A109:G109"/>
    <mergeCell ref="A110:G111"/>
    <mergeCell ref="E113:G113"/>
    <mergeCell ref="A149:G150"/>
    <mergeCell ref="E151:G151"/>
    <mergeCell ref="E152:G152"/>
    <mergeCell ref="A155:G155"/>
    <mergeCell ref="A118:G118"/>
    <mergeCell ref="A156:G156"/>
    <mergeCell ref="A1:G1"/>
    <mergeCell ref="A33:G34"/>
    <mergeCell ref="E36:G36"/>
    <mergeCell ref="A39:G39"/>
    <mergeCell ref="E35:G35"/>
    <mergeCell ref="A30:I30"/>
    <mergeCell ref="A32:G32"/>
    <mergeCell ref="A2:G2"/>
    <mergeCell ref="E74:G74"/>
    <mergeCell ref="A40:G40"/>
    <mergeCell ref="E191:G191"/>
    <mergeCell ref="A71:G72"/>
    <mergeCell ref="E75:G75"/>
    <mergeCell ref="A186:G186"/>
    <mergeCell ref="A148:G148"/>
    <mergeCell ref="A79:G79"/>
    <mergeCell ref="E114:G114"/>
    <mergeCell ref="A68:I68"/>
    <mergeCell ref="A184:I184"/>
    <mergeCell ref="E190:G190"/>
    <mergeCell ref="A117:G117"/>
    <mergeCell ref="A146:H146"/>
    <mergeCell ref="A70:G70"/>
    <mergeCell ref="A78:G78"/>
  </mergeCells>
  <phoneticPr fontId="9" type="noConversion"/>
  <pageMargins left="0" right="0" top="0" bottom="0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zoomScaleNormal="100" workbookViewId="0">
      <selection activeCell="C10" sqref="C10"/>
    </sheetView>
  </sheetViews>
  <sheetFormatPr defaultRowHeight="12.75" x14ac:dyDescent="0.2"/>
  <cols>
    <col min="1" max="1" width="57" style="12" customWidth="1"/>
    <col min="2" max="2" width="13.85546875" style="12" customWidth="1"/>
    <col min="3" max="3" width="13.140625" style="12" customWidth="1"/>
    <col min="4" max="4" width="12.28515625" style="12" customWidth="1"/>
    <col min="5" max="5" width="14.7109375" style="12" customWidth="1"/>
    <col min="6" max="6" width="15.140625" style="12" customWidth="1"/>
    <col min="7" max="7" width="23.85546875" style="12" customWidth="1"/>
    <col min="8" max="16384" width="9.140625" style="12"/>
  </cols>
  <sheetData>
    <row r="1" spans="1:7" ht="14.25" x14ac:dyDescent="0.2">
      <c r="A1" s="109" t="s">
        <v>64</v>
      </c>
      <c r="B1" s="109"/>
      <c r="C1" s="109"/>
      <c r="D1" s="109"/>
      <c r="E1" s="109"/>
      <c r="F1" s="109"/>
      <c r="G1" s="109"/>
    </row>
    <row r="2" spans="1:7" x14ac:dyDescent="0.2">
      <c r="A2" s="109" t="s">
        <v>70</v>
      </c>
      <c r="B2" s="109"/>
      <c r="C2" s="109"/>
      <c r="D2" s="109"/>
      <c r="E2" s="109"/>
      <c r="F2" s="109"/>
      <c r="G2" s="109"/>
    </row>
    <row r="3" spans="1:7" ht="13.5" thickBot="1" x14ac:dyDescent="0.25">
      <c r="A3" s="11"/>
      <c r="B3" s="11"/>
      <c r="C3" s="11"/>
      <c r="D3" s="11"/>
      <c r="E3" s="11"/>
      <c r="F3" s="11"/>
      <c r="G3" s="11"/>
    </row>
    <row r="4" spans="1:7" ht="14.25" thickBot="1" x14ac:dyDescent="0.25">
      <c r="A4" s="13" t="s">
        <v>27</v>
      </c>
      <c r="B4" s="14" t="s">
        <v>50</v>
      </c>
      <c r="C4" s="15" t="s">
        <v>51</v>
      </c>
      <c r="D4" s="15" t="s">
        <v>52</v>
      </c>
      <c r="E4" s="15" t="s">
        <v>53</v>
      </c>
      <c r="F4" s="16" t="s">
        <v>66</v>
      </c>
      <c r="G4" s="17" t="s">
        <v>9</v>
      </c>
    </row>
    <row r="5" spans="1:7" ht="15" customHeight="1" x14ac:dyDescent="0.2">
      <c r="A5" s="18" t="s">
        <v>28</v>
      </c>
      <c r="B5" s="19">
        <f>'total by district'!G5</f>
        <v>4076</v>
      </c>
      <c r="C5" s="19">
        <f>'total by district'!G43</f>
        <v>4157</v>
      </c>
      <c r="D5" s="19">
        <f>'total by district'!G82</f>
        <v>3904</v>
      </c>
      <c r="E5" s="19">
        <f>'total by district'!G121</f>
        <v>3983</v>
      </c>
      <c r="F5" s="19">
        <f>AVERAGE(B5:E5)</f>
        <v>4030</v>
      </c>
      <c r="G5" s="20">
        <f>F5/F28</f>
        <v>4.320129067875874E-2</v>
      </c>
    </row>
    <row r="6" spans="1:7" ht="15" customHeight="1" x14ac:dyDescent="0.2">
      <c r="A6" s="8" t="s">
        <v>29</v>
      </c>
      <c r="B6" s="19">
        <f>'total by district'!G6</f>
        <v>236</v>
      </c>
      <c r="C6" s="19">
        <f>'total by district'!G44</f>
        <v>181</v>
      </c>
      <c r="D6" s="19">
        <f>'total by district'!G83</f>
        <v>175</v>
      </c>
      <c r="E6" s="19">
        <f>'total by district'!G122</f>
        <v>375</v>
      </c>
      <c r="F6" s="19">
        <f t="shared" ref="F6:F28" si="0">AVERAGE(B6:E6)</f>
        <v>241.75</v>
      </c>
      <c r="G6" s="20">
        <f>F6/F28</f>
        <v>2.591541444563257E-3</v>
      </c>
    </row>
    <row r="7" spans="1:7" ht="15" customHeight="1" x14ac:dyDescent="0.2">
      <c r="A7" s="8" t="s">
        <v>30</v>
      </c>
      <c r="B7" s="19">
        <f>'total by district'!G7</f>
        <v>6448</v>
      </c>
      <c r="C7" s="19">
        <f>'total by district'!G45</f>
        <v>6427</v>
      </c>
      <c r="D7" s="19">
        <f>'total by district'!G84</f>
        <v>6416</v>
      </c>
      <c r="E7" s="19">
        <f>'total by district'!G123</f>
        <v>6364</v>
      </c>
      <c r="F7" s="19">
        <f t="shared" si="0"/>
        <v>6413.75</v>
      </c>
      <c r="G7" s="20">
        <f>F7/F28</f>
        <v>6.8754907714860758E-2</v>
      </c>
    </row>
    <row r="8" spans="1:7" ht="17.25" customHeight="1" x14ac:dyDescent="0.2">
      <c r="A8" s="8" t="s">
        <v>31</v>
      </c>
      <c r="B8" s="19">
        <f>'total by district'!G8</f>
        <v>35</v>
      </c>
      <c r="C8" s="19">
        <f>'total by district'!G46</f>
        <v>37</v>
      </c>
      <c r="D8" s="19">
        <f>'total by district'!G85</f>
        <v>40</v>
      </c>
      <c r="E8" s="19">
        <f>'total by district'!G124</f>
        <v>41</v>
      </c>
      <c r="F8" s="19">
        <f t="shared" si="0"/>
        <v>38.25</v>
      </c>
      <c r="G8" s="20">
        <f>F8/F28</f>
        <v>4.1003706413462082E-4</v>
      </c>
    </row>
    <row r="9" spans="1:7" ht="24" x14ac:dyDescent="0.2">
      <c r="A9" s="8" t="s">
        <v>32</v>
      </c>
      <c r="B9" s="19">
        <f>'total by district'!G9</f>
        <v>410</v>
      </c>
      <c r="C9" s="19">
        <f>'total by district'!G47</f>
        <v>396</v>
      </c>
      <c r="D9" s="19">
        <f>'total by district'!G86</f>
        <v>410</v>
      </c>
      <c r="E9" s="19">
        <f>'total by district'!G125</f>
        <v>423</v>
      </c>
      <c r="F9" s="19">
        <f t="shared" si="0"/>
        <v>409.75</v>
      </c>
      <c r="G9" s="20">
        <f>F9/F28</f>
        <v>4.3924885497819838E-3</v>
      </c>
    </row>
    <row r="10" spans="1:7" ht="15" customHeight="1" x14ac:dyDescent="0.2">
      <c r="A10" s="8" t="s">
        <v>33</v>
      </c>
      <c r="B10" s="19">
        <f>'total by district'!G10</f>
        <v>6333</v>
      </c>
      <c r="C10" s="19">
        <f>'total by district'!G48</f>
        <v>6259</v>
      </c>
      <c r="D10" s="19">
        <f>'total by district'!G87</f>
        <v>5987</v>
      </c>
      <c r="E10" s="19">
        <f>'total by district'!G126</f>
        <v>6096</v>
      </c>
      <c r="F10" s="19">
        <f t="shared" si="0"/>
        <v>6168.75</v>
      </c>
      <c r="G10" s="20">
        <f>F10/F28</f>
        <v>6.6128526519750125E-2</v>
      </c>
    </row>
    <row r="11" spans="1:7" ht="24" x14ac:dyDescent="0.2">
      <c r="A11" s="8" t="s">
        <v>34</v>
      </c>
      <c r="B11" s="19">
        <f>'total by district'!G11</f>
        <v>12417</v>
      </c>
      <c r="C11" s="19">
        <f>'total by district'!G49</f>
        <v>12542</v>
      </c>
      <c r="D11" s="19">
        <f>'total by district'!G88</f>
        <v>12827</v>
      </c>
      <c r="E11" s="19">
        <f>'total by district'!G127</f>
        <v>12858</v>
      </c>
      <c r="F11" s="19">
        <f t="shared" si="0"/>
        <v>12661</v>
      </c>
      <c r="G11" s="20">
        <f>F11/F28</f>
        <v>0.13572494820937081</v>
      </c>
    </row>
    <row r="12" spans="1:7" ht="15" customHeight="1" x14ac:dyDescent="0.2">
      <c r="A12" s="8" t="s">
        <v>35</v>
      </c>
      <c r="B12" s="19">
        <f>'total by district'!G12</f>
        <v>3658</v>
      </c>
      <c r="C12" s="19">
        <f>'total by district'!G50</f>
        <v>4752</v>
      </c>
      <c r="D12" s="19">
        <f>'total by district'!G89</f>
        <v>5161</v>
      </c>
      <c r="E12" s="19">
        <f>'total by district'!G128</f>
        <v>5140</v>
      </c>
      <c r="F12" s="19">
        <f t="shared" si="0"/>
        <v>4677.75</v>
      </c>
      <c r="G12" s="20">
        <f>F12/F28</f>
        <v>5.0145120960933917E-2</v>
      </c>
    </row>
    <row r="13" spans="1:7" ht="15" customHeight="1" x14ac:dyDescent="0.2">
      <c r="A13" s="8" t="s">
        <v>36</v>
      </c>
      <c r="B13" s="19">
        <f>'total by district'!G13</f>
        <v>3910</v>
      </c>
      <c r="C13" s="19">
        <f>'total by district'!G51</f>
        <v>6831</v>
      </c>
      <c r="D13" s="19">
        <f>'total by district'!G90</f>
        <v>9731</v>
      </c>
      <c r="E13" s="19">
        <f>'total by district'!G129</f>
        <v>8561</v>
      </c>
      <c r="F13" s="19">
        <f t="shared" si="0"/>
        <v>7258.25</v>
      </c>
      <c r="G13" s="20">
        <f>F13/F28</f>
        <v>7.7807882895558469E-2</v>
      </c>
    </row>
    <row r="14" spans="1:7" ht="15" customHeight="1" x14ac:dyDescent="0.2">
      <c r="A14" s="8" t="s">
        <v>37</v>
      </c>
      <c r="B14" s="19">
        <f>'total by district'!G14</f>
        <v>8825</v>
      </c>
      <c r="C14" s="19">
        <f>'total by district'!G52</f>
        <v>10063</v>
      </c>
      <c r="D14" s="19">
        <f>'total by district'!G91</f>
        <v>12174</v>
      </c>
      <c r="E14" s="19">
        <f>'total by district'!G130</f>
        <v>11394</v>
      </c>
      <c r="F14" s="19">
        <f t="shared" si="0"/>
        <v>10614</v>
      </c>
      <c r="G14" s="20">
        <f>F14/F28</f>
        <v>0.11378126532614026</v>
      </c>
    </row>
    <row r="15" spans="1:7" ht="15" customHeight="1" x14ac:dyDescent="0.2">
      <c r="A15" s="8" t="s">
        <v>38</v>
      </c>
      <c r="B15" s="19">
        <f>'total by district'!G15</f>
        <v>1567</v>
      </c>
      <c r="C15" s="19">
        <f>'total by district'!G53</f>
        <v>1577</v>
      </c>
      <c r="D15" s="19">
        <f>'total by district'!G92</f>
        <v>1602</v>
      </c>
      <c r="E15" s="19">
        <f>'total by district'!G131</f>
        <v>1616</v>
      </c>
      <c r="F15" s="19">
        <f t="shared" si="0"/>
        <v>1590.5</v>
      </c>
      <c r="G15" s="20">
        <f>F15/F28</f>
        <v>1.7050037921728479E-2</v>
      </c>
    </row>
    <row r="16" spans="1:7" ht="15" customHeight="1" x14ac:dyDescent="0.2">
      <c r="A16" s="8" t="s">
        <v>39</v>
      </c>
      <c r="B16" s="19">
        <f>'total by district'!G16</f>
        <v>2088</v>
      </c>
      <c r="C16" s="19">
        <f>'total by district'!G54</f>
        <v>2118</v>
      </c>
      <c r="D16" s="19">
        <f>'total by district'!G93</f>
        <v>2170</v>
      </c>
      <c r="E16" s="19">
        <f>'total by district'!G132</f>
        <v>2236</v>
      </c>
      <c r="F16" s="19">
        <f t="shared" si="0"/>
        <v>2153</v>
      </c>
      <c r="G16" s="20">
        <f>F16/F28</f>
        <v>2.3079994747237608E-2</v>
      </c>
    </row>
    <row r="17" spans="1:7" ht="15" customHeight="1" x14ac:dyDescent="0.2">
      <c r="A17" s="8" t="s">
        <v>40</v>
      </c>
      <c r="B17" s="19">
        <f>'total by district'!G17</f>
        <v>550</v>
      </c>
      <c r="C17" s="19">
        <f>'total by district'!G55</f>
        <v>601</v>
      </c>
      <c r="D17" s="19">
        <f>'total by district'!G94</f>
        <v>654</v>
      </c>
      <c r="E17" s="19">
        <f>'total by district'!G133</f>
        <v>645</v>
      </c>
      <c r="F17" s="19">
        <f t="shared" si="0"/>
        <v>612.5</v>
      </c>
      <c r="G17" s="20">
        <f>F17/F28</f>
        <v>6.5659529877766078E-3</v>
      </c>
    </row>
    <row r="18" spans="1:7" ht="15" customHeight="1" x14ac:dyDescent="0.2">
      <c r="A18" s="8" t="s">
        <v>41</v>
      </c>
      <c r="B18" s="19">
        <f>'total by district'!G18</f>
        <v>3672</v>
      </c>
      <c r="C18" s="19">
        <f>'total by district'!G56</f>
        <v>3882</v>
      </c>
      <c r="D18" s="19">
        <f>'total by district'!G95</f>
        <v>4093</v>
      </c>
      <c r="E18" s="19">
        <f>'total by district'!G134</f>
        <v>4102</v>
      </c>
      <c r="F18" s="19">
        <f t="shared" si="0"/>
        <v>3937.25</v>
      </c>
      <c r="G18" s="20">
        <f>F18/F28</f>
        <v>4.2207017797752565E-2</v>
      </c>
    </row>
    <row r="19" spans="1:7" ht="15" customHeight="1" x14ac:dyDescent="0.2">
      <c r="A19" s="8" t="s">
        <v>42</v>
      </c>
      <c r="B19" s="19">
        <f>'total by district'!G19</f>
        <v>2830</v>
      </c>
      <c r="C19" s="19">
        <f>'total by district'!G57</f>
        <v>3181</v>
      </c>
      <c r="D19" s="19">
        <f>'total by district'!G96</f>
        <v>3434</v>
      </c>
      <c r="E19" s="19">
        <f>'total by district'!G135</f>
        <v>3386</v>
      </c>
      <c r="F19" s="19">
        <f t="shared" si="0"/>
        <v>3207.75</v>
      </c>
      <c r="G19" s="20">
        <f>F19/F28</f>
        <v>3.4386833790270063E-2</v>
      </c>
    </row>
    <row r="20" spans="1:7" ht="15" customHeight="1" x14ac:dyDescent="0.2">
      <c r="A20" s="8" t="s">
        <v>43</v>
      </c>
      <c r="B20" s="19">
        <f>'total by district'!G20</f>
        <v>1827</v>
      </c>
      <c r="C20" s="19">
        <f>'total by district'!G58</f>
        <v>1843</v>
      </c>
      <c r="D20" s="19">
        <f>'total by district'!G97</f>
        <v>1872</v>
      </c>
      <c r="E20" s="19">
        <f>'total by district'!G136</f>
        <v>1954</v>
      </c>
      <c r="F20" s="19">
        <f t="shared" si="0"/>
        <v>1874</v>
      </c>
      <c r="G20" s="20">
        <f>F20/F28</f>
        <v>2.0089136161785082E-2</v>
      </c>
    </row>
    <row r="21" spans="1:7" ht="15" customHeight="1" x14ac:dyDescent="0.2">
      <c r="A21" s="8" t="s">
        <v>44</v>
      </c>
      <c r="B21" s="19">
        <f>'total by district'!G21</f>
        <v>1642</v>
      </c>
      <c r="C21" s="19">
        <f>'total by district'!G59</f>
        <v>1676</v>
      </c>
      <c r="D21" s="19">
        <f>'total by district'!G98</f>
        <v>1442</v>
      </c>
      <c r="E21" s="19">
        <f>'total by district'!G137</f>
        <v>1713</v>
      </c>
      <c r="F21" s="19">
        <f t="shared" si="0"/>
        <v>1618.25</v>
      </c>
      <c r="G21" s="20">
        <f>F21/F28</f>
        <v>1.7347515791786932E-2</v>
      </c>
    </row>
    <row r="22" spans="1:7" ht="24" x14ac:dyDescent="0.2">
      <c r="A22" s="8" t="s">
        <v>45</v>
      </c>
      <c r="B22" s="19">
        <f>'total by district'!G22</f>
        <v>1510</v>
      </c>
      <c r="C22" s="19">
        <f>'total by district'!G60</f>
        <v>1522</v>
      </c>
      <c r="D22" s="19">
        <f>'total by district'!G99</f>
        <v>1548</v>
      </c>
      <c r="E22" s="19">
        <f>'total by district'!G138</f>
        <v>1551</v>
      </c>
      <c r="F22" s="19">
        <f t="shared" si="0"/>
        <v>1532.75</v>
      </c>
      <c r="G22" s="20">
        <f>F22/F28</f>
        <v>1.6430962354309544E-2</v>
      </c>
    </row>
    <row r="23" spans="1:7" ht="15" customHeight="1" x14ac:dyDescent="0.2">
      <c r="A23" s="8" t="s">
        <v>46</v>
      </c>
      <c r="B23" s="19">
        <f>'total by district'!G23</f>
        <v>1340</v>
      </c>
      <c r="C23" s="19">
        <f>'total by district'!G61</f>
        <v>1388</v>
      </c>
      <c r="D23" s="19">
        <f>'total by district'!G100</f>
        <v>1456</v>
      </c>
      <c r="E23" s="19">
        <f>'total by district'!G139</f>
        <v>1606</v>
      </c>
      <c r="F23" s="19">
        <f t="shared" si="0"/>
        <v>1447.5</v>
      </c>
      <c r="G23" s="20">
        <f>F23/F28</f>
        <v>1.5517088897643493E-2</v>
      </c>
    </row>
    <row r="24" spans="1:7" ht="15" customHeight="1" x14ac:dyDescent="0.2">
      <c r="A24" s="8" t="s">
        <v>47</v>
      </c>
      <c r="B24" s="19">
        <f>'total by district'!G24</f>
        <v>1825</v>
      </c>
      <c r="C24" s="19">
        <f>'total by district'!G62</f>
        <v>1942</v>
      </c>
      <c r="D24" s="19">
        <f>'total by district'!G101</f>
        <v>2115</v>
      </c>
      <c r="E24" s="19">
        <f>'total by district'!G140</f>
        <v>2072</v>
      </c>
      <c r="F24" s="19">
        <f t="shared" si="0"/>
        <v>1988.5</v>
      </c>
      <c r="G24" s="20">
        <f>F24/F28</f>
        <v>2.1316567373377608E-2</v>
      </c>
    </row>
    <row r="25" spans="1:7" ht="15" customHeight="1" x14ac:dyDescent="0.2">
      <c r="A25" s="8" t="s">
        <v>48</v>
      </c>
      <c r="B25" s="19">
        <f>'total by district'!G25</f>
        <v>21103</v>
      </c>
      <c r="C25" s="19">
        <f>'total by district'!G63</f>
        <v>20640</v>
      </c>
      <c r="D25" s="19">
        <f>'total by district'!G102</f>
        <v>20542</v>
      </c>
      <c r="E25" s="19">
        <f>'total by district'!G141</f>
        <v>20307</v>
      </c>
      <c r="F25" s="19">
        <f t="shared" si="0"/>
        <v>20648</v>
      </c>
      <c r="G25" s="20">
        <f>F25/F28</f>
        <v>0.22134497516997778</v>
      </c>
    </row>
    <row r="26" spans="1:7" ht="15" customHeight="1" x14ac:dyDescent="0.2">
      <c r="A26" s="9" t="s">
        <v>49</v>
      </c>
      <c r="B26" s="19">
        <f>'total by district'!G26</f>
        <v>159</v>
      </c>
      <c r="C26" s="19">
        <f>'total by district'!G64</f>
        <v>158</v>
      </c>
      <c r="D26" s="19">
        <f>'total by district'!G103</f>
        <v>153</v>
      </c>
      <c r="E26" s="19">
        <f>'total by district'!G142</f>
        <v>162</v>
      </c>
      <c r="F26" s="19">
        <f t="shared" si="0"/>
        <v>158</v>
      </c>
      <c r="G26" s="20">
        <f>F26/F28</f>
        <v>1.693747872765231E-3</v>
      </c>
    </row>
    <row r="27" spans="1:7" ht="15" customHeight="1" thickBot="1" x14ac:dyDescent="0.25">
      <c r="A27" s="8" t="s">
        <v>69</v>
      </c>
      <c r="B27" s="19">
        <f>'total by district'!G27</f>
        <v>3</v>
      </c>
      <c r="C27" s="19">
        <f>'total by district'!G65</f>
        <v>3</v>
      </c>
      <c r="D27" s="19">
        <f>'total by district'!G104</f>
        <v>3</v>
      </c>
      <c r="E27" s="19">
        <f>'total by district'!G143</f>
        <v>3</v>
      </c>
      <c r="F27" s="21">
        <f t="shared" si="0"/>
        <v>3</v>
      </c>
      <c r="G27" s="20">
        <f>F27/F28</f>
        <v>3.2159769736048692E-5</v>
      </c>
    </row>
    <row r="28" spans="1:7" ht="15" customHeight="1" thickBot="1" x14ac:dyDescent="0.25">
      <c r="A28" s="7" t="s">
        <v>0</v>
      </c>
      <c r="B28" s="22">
        <f>SUM(B5:B27)</f>
        <v>86464</v>
      </c>
      <c r="C28" s="22">
        <f>SUM(C5:C27)</f>
        <v>92176</v>
      </c>
      <c r="D28" s="22">
        <f>SUM(D5:D27)</f>
        <v>97909</v>
      </c>
      <c r="E28" s="22">
        <f>SUM(E5:E27)</f>
        <v>96588</v>
      </c>
      <c r="F28" s="83">
        <f t="shared" si="0"/>
        <v>93284.25</v>
      </c>
      <c r="G28" s="88">
        <f>SUM(G5:G27)</f>
        <v>1</v>
      </c>
    </row>
    <row r="29" spans="1:7" x14ac:dyDescent="0.2">
      <c r="A29" s="10"/>
      <c r="B29" s="24"/>
      <c r="C29" s="24"/>
      <c r="D29" s="24"/>
      <c r="E29" s="24"/>
      <c r="F29" s="24"/>
      <c r="G29" s="25"/>
    </row>
    <row r="30" spans="1:7" x14ac:dyDescent="0.2">
      <c r="A30" s="113"/>
      <c r="B30" s="113"/>
      <c r="C30" s="113"/>
      <c r="D30" s="113"/>
      <c r="E30" s="113"/>
      <c r="F30" s="113"/>
      <c r="G30" s="113"/>
    </row>
    <row r="31" spans="1:7" ht="14.25" customHeight="1" x14ac:dyDescent="0.2">
      <c r="A31" s="26" t="s">
        <v>55</v>
      </c>
      <c r="B31" s="27"/>
      <c r="C31" s="27"/>
      <c r="D31" s="27"/>
      <c r="E31" s="27"/>
      <c r="F31" s="27"/>
      <c r="G31" s="27"/>
    </row>
    <row r="32" spans="1:7" ht="12.75" customHeight="1" x14ac:dyDescent="0.2">
      <c r="A32" s="111" t="s">
        <v>62</v>
      </c>
      <c r="B32" s="111"/>
      <c r="C32" s="111"/>
      <c r="D32" s="111"/>
      <c r="E32" s="111"/>
      <c r="F32" s="111"/>
      <c r="G32" s="111"/>
    </row>
    <row r="33" spans="1:7" ht="12.75" customHeight="1" x14ac:dyDescent="0.2">
      <c r="A33" s="114" t="s">
        <v>94</v>
      </c>
      <c r="B33" s="114"/>
      <c r="C33" s="114"/>
      <c r="D33" s="114"/>
      <c r="E33" s="114"/>
      <c r="F33" s="114"/>
      <c r="G33" s="114"/>
    </row>
    <row r="34" spans="1:7" ht="12.75" customHeight="1" x14ac:dyDescent="0.2">
      <c r="A34" s="114"/>
      <c r="B34" s="114"/>
      <c r="C34" s="114"/>
      <c r="D34" s="114"/>
      <c r="E34" s="114"/>
      <c r="F34" s="114"/>
      <c r="G34" s="114"/>
    </row>
    <row r="35" spans="1:7" x14ac:dyDescent="0.2">
      <c r="A35" s="2"/>
      <c r="B35" s="2"/>
      <c r="C35" s="2"/>
      <c r="D35" s="2"/>
      <c r="E35" s="2"/>
      <c r="F35" s="2"/>
      <c r="G35" s="2"/>
    </row>
    <row r="36" spans="1:7" x14ac:dyDescent="0.2">
      <c r="A36" s="28" t="s">
        <v>7</v>
      </c>
      <c r="E36" s="105"/>
      <c r="F36" s="105"/>
      <c r="G36" s="105"/>
    </row>
    <row r="37" spans="1:7" x14ac:dyDescent="0.2">
      <c r="A37" s="28"/>
      <c r="E37" s="109"/>
      <c r="F37" s="109"/>
      <c r="G37" s="109"/>
    </row>
    <row r="38" spans="1:7" x14ac:dyDescent="0.2">
      <c r="A38" s="30" t="s">
        <v>72</v>
      </c>
      <c r="E38" s="29" t="s">
        <v>8</v>
      </c>
      <c r="F38" s="29"/>
      <c r="G38" s="29"/>
    </row>
    <row r="39" spans="1:7" x14ac:dyDescent="0.2">
      <c r="A39" s="31">
        <f>'total by district'!A193</f>
        <v>42424</v>
      </c>
      <c r="E39" s="11" t="s">
        <v>6</v>
      </c>
      <c r="F39" s="11"/>
      <c r="G39" s="11"/>
    </row>
  </sheetData>
  <mergeCells count="7">
    <mergeCell ref="E36:G36"/>
    <mergeCell ref="E37:G37"/>
    <mergeCell ref="A1:G1"/>
    <mergeCell ref="A2:G2"/>
    <mergeCell ref="A30:G30"/>
    <mergeCell ref="A32:G32"/>
    <mergeCell ref="A33:G34"/>
  </mergeCells>
  <phoneticPr fontId="9" type="noConversion"/>
  <pageMargins left="0" right="0" top="0" bottom="0" header="0.51181102362204722" footer="0.51181102362204722"/>
  <pageSetup paperSize="9" scale="9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6"/>
  <sheetViews>
    <sheetView topLeftCell="A97" zoomScaleNormal="100" workbookViewId="0">
      <selection activeCell="A181" sqref="A181:G182"/>
    </sheetView>
  </sheetViews>
  <sheetFormatPr defaultRowHeight="12.75" x14ac:dyDescent="0.2"/>
  <cols>
    <col min="1" max="1" width="53.28515625" style="12" customWidth="1"/>
    <col min="2" max="5" width="12.140625" style="12" customWidth="1"/>
    <col min="6" max="6" width="13.28515625" style="12" customWidth="1"/>
    <col min="7" max="7" width="12.140625" style="12" customWidth="1"/>
    <col min="8" max="8" width="19" style="12" customWidth="1"/>
    <col min="9" max="9" width="12.42578125" style="12" customWidth="1"/>
    <col min="10" max="16384" width="9.140625" style="12"/>
  </cols>
  <sheetData>
    <row r="1" spans="1:7" ht="14.25" x14ac:dyDescent="0.2">
      <c r="A1" s="109" t="s">
        <v>59</v>
      </c>
      <c r="B1" s="109"/>
      <c r="C1" s="109"/>
      <c r="D1" s="109"/>
      <c r="E1" s="109"/>
      <c r="F1" s="109"/>
      <c r="G1" s="109"/>
    </row>
    <row r="2" spans="1:7" x14ac:dyDescent="0.2">
      <c r="A2" s="106" t="s">
        <v>71</v>
      </c>
      <c r="B2" s="106"/>
      <c r="C2" s="106"/>
      <c r="D2" s="106"/>
      <c r="E2" s="106"/>
      <c r="F2" s="106"/>
      <c r="G2" s="106"/>
    </row>
    <row r="3" spans="1:7" ht="13.5" thickBot="1" x14ac:dyDescent="0.25">
      <c r="A3" s="37"/>
      <c r="B3" s="37"/>
      <c r="C3" s="38"/>
      <c r="D3" s="38"/>
      <c r="E3" s="38"/>
      <c r="F3" s="38"/>
    </row>
    <row r="4" spans="1:7" ht="14.25" thickBot="1" x14ac:dyDescent="0.25">
      <c r="A4" s="13" t="s">
        <v>27</v>
      </c>
      <c r="B4" s="14" t="s">
        <v>1</v>
      </c>
      <c r="C4" s="15" t="s">
        <v>2</v>
      </c>
      <c r="D4" s="15" t="s">
        <v>3</v>
      </c>
      <c r="E4" s="15" t="s">
        <v>4</v>
      </c>
      <c r="F4" s="39" t="s">
        <v>5</v>
      </c>
      <c r="G4" s="40" t="s">
        <v>65</v>
      </c>
    </row>
    <row r="5" spans="1:7" ht="15.6" customHeight="1" x14ac:dyDescent="0.2">
      <c r="A5" s="18" t="s">
        <v>28</v>
      </c>
      <c r="B5" s="41">
        <v>447</v>
      </c>
      <c r="C5" s="41">
        <v>173</v>
      </c>
      <c r="D5" s="41">
        <v>167</v>
      </c>
      <c r="E5" s="41">
        <v>108</v>
      </c>
      <c r="F5" s="41">
        <v>133</v>
      </c>
      <c r="G5" s="42">
        <f>SUM(B5:F5)</f>
        <v>1028</v>
      </c>
    </row>
    <row r="6" spans="1:7" ht="15.6" customHeight="1" x14ac:dyDescent="0.2">
      <c r="A6" s="8" t="s">
        <v>29</v>
      </c>
      <c r="B6" s="41">
        <v>64</v>
      </c>
      <c r="C6" s="41">
        <v>12</v>
      </c>
      <c r="D6" s="41">
        <v>39</v>
      </c>
      <c r="E6" s="41">
        <v>6</v>
      </c>
      <c r="F6" s="41">
        <v>6</v>
      </c>
      <c r="G6" s="43">
        <f t="shared" ref="G6:G27" si="0">SUM(B6:F6)</f>
        <v>127</v>
      </c>
    </row>
    <row r="7" spans="1:7" ht="15.6" customHeight="1" x14ac:dyDescent="0.2">
      <c r="A7" s="8" t="s">
        <v>30</v>
      </c>
      <c r="B7" s="41">
        <v>2861</v>
      </c>
      <c r="C7" s="41">
        <v>1192</v>
      </c>
      <c r="D7" s="41">
        <v>758</v>
      </c>
      <c r="E7" s="41">
        <v>387</v>
      </c>
      <c r="F7" s="41">
        <v>228</v>
      </c>
      <c r="G7" s="43">
        <f t="shared" si="0"/>
        <v>5426</v>
      </c>
    </row>
    <row r="8" spans="1:7" ht="24.75" customHeight="1" x14ac:dyDescent="0.2">
      <c r="A8" s="8" t="s">
        <v>31</v>
      </c>
      <c r="B8" s="41">
        <v>15</v>
      </c>
      <c r="C8" s="41">
        <v>1</v>
      </c>
      <c r="D8" s="41">
        <v>5</v>
      </c>
      <c r="E8" s="41">
        <v>3</v>
      </c>
      <c r="F8" s="41">
        <v>1</v>
      </c>
      <c r="G8" s="43">
        <f t="shared" si="0"/>
        <v>25</v>
      </c>
    </row>
    <row r="9" spans="1:7" ht="25.5" customHeight="1" x14ac:dyDescent="0.2">
      <c r="A9" s="8" t="s">
        <v>32</v>
      </c>
      <c r="B9" s="41">
        <v>246</v>
      </c>
      <c r="C9" s="41">
        <v>54</v>
      </c>
      <c r="D9" s="41">
        <v>17</v>
      </c>
      <c r="E9" s="41">
        <v>21</v>
      </c>
      <c r="F9" s="41">
        <v>6</v>
      </c>
      <c r="G9" s="43">
        <f t="shared" si="0"/>
        <v>344</v>
      </c>
    </row>
    <row r="10" spans="1:7" ht="15.6" customHeight="1" x14ac:dyDescent="0.2">
      <c r="A10" s="8" t="s">
        <v>33</v>
      </c>
      <c r="B10" s="41">
        <v>1671</v>
      </c>
      <c r="C10" s="41">
        <v>1412</v>
      </c>
      <c r="D10" s="41">
        <v>547</v>
      </c>
      <c r="E10" s="41">
        <v>1230</v>
      </c>
      <c r="F10" s="41">
        <v>299</v>
      </c>
      <c r="G10" s="43">
        <f t="shared" si="0"/>
        <v>5159</v>
      </c>
    </row>
    <row r="11" spans="1:7" ht="24" customHeight="1" x14ac:dyDescent="0.2">
      <c r="A11" s="8" t="s">
        <v>34</v>
      </c>
      <c r="B11" s="41">
        <v>4598</v>
      </c>
      <c r="C11" s="41">
        <v>2282</v>
      </c>
      <c r="D11" s="41">
        <v>1189</v>
      </c>
      <c r="E11" s="41">
        <v>1393</v>
      </c>
      <c r="F11" s="41">
        <v>304</v>
      </c>
      <c r="G11" s="43">
        <f t="shared" si="0"/>
        <v>9766</v>
      </c>
    </row>
    <row r="12" spans="1:7" ht="15.6" customHeight="1" x14ac:dyDescent="0.2">
      <c r="A12" s="8" t="s">
        <v>35</v>
      </c>
      <c r="B12" s="41">
        <v>929</v>
      </c>
      <c r="C12" s="41">
        <v>1780</v>
      </c>
      <c r="D12" s="41">
        <v>237</v>
      </c>
      <c r="E12" s="41">
        <v>124</v>
      </c>
      <c r="F12" s="41">
        <v>36</v>
      </c>
      <c r="G12" s="43">
        <f t="shared" si="0"/>
        <v>3106</v>
      </c>
    </row>
    <row r="13" spans="1:7" ht="15.6" customHeight="1" x14ac:dyDescent="0.2">
      <c r="A13" s="8" t="s">
        <v>36</v>
      </c>
      <c r="B13" s="41">
        <v>350</v>
      </c>
      <c r="C13" s="41">
        <v>713</v>
      </c>
      <c r="D13" s="41">
        <v>222</v>
      </c>
      <c r="E13" s="41">
        <v>1700</v>
      </c>
      <c r="F13" s="41">
        <v>374</v>
      </c>
      <c r="G13" s="43">
        <f t="shared" si="0"/>
        <v>3359</v>
      </c>
    </row>
    <row r="14" spans="1:7" ht="15.6" customHeight="1" x14ac:dyDescent="0.2">
      <c r="A14" s="8" t="s">
        <v>37</v>
      </c>
      <c r="B14" s="47">
        <v>2743</v>
      </c>
      <c r="C14" s="41">
        <v>1908</v>
      </c>
      <c r="D14" s="41">
        <v>1172</v>
      </c>
      <c r="E14" s="41">
        <v>1142</v>
      </c>
      <c r="F14" s="41">
        <v>325</v>
      </c>
      <c r="G14" s="43">
        <f t="shared" si="0"/>
        <v>7290</v>
      </c>
    </row>
    <row r="15" spans="1:7" ht="15.6" customHeight="1" x14ac:dyDescent="0.2">
      <c r="A15" s="8" t="s">
        <v>38</v>
      </c>
      <c r="B15" s="41">
        <v>580</v>
      </c>
      <c r="C15" s="48">
        <v>288</v>
      </c>
      <c r="D15" s="41">
        <v>54</v>
      </c>
      <c r="E15" s="41">
        <v>88</v>
      </c>
      <c r="F15" s="41">
        <v>18</v>
      </c>
      <c r="G15" s="43">
        <f t="shared" si="0"/>
        <v>1028</v>
      </c>
    </row>
    <row r="16" spans="1:7" ht="15.6" customHeight="1" x14ac:dyDescent="0.2">
      <c r="A16" s="8" t="s">
        <v>39</v>
      </c>
      <c r="B16" s="41">
        <v>484</v>
      </c>
      <c r="C16" s="41">
        <v>543</v>
      </c>
      <c r="D16" s="41">
        <v>46</v>
      </c>
      <c r="E16" s="41">
        <v>38</v>
      </c>
      <c r="F16" s="41">
        <v>4</v>
      </c>
      <c r="G16" s="43">
        <f t="shared" si="0"/>
        <v>1115</v>
      </c>
    </row>
    <row r="17" spans="1:9" ht="15.6" customHeight="1" x14ac:dyDescent="0.2">
      <c r="A17" s="8" t="s">
        <v>40</v>
      </c>
      <c r="B17" s="41">
        <v>149</v>
      </c>
      <c r="C17" s="41">
        <v>124</v>
      </c>
      <c r="D17" s="41">
        <v>29</v>
      </c>
      <c r="E17" s="41">
        <v>100</v>
      </c>
      <c r="F17" s="41">
        <v>50</v>
      </c>
      <c r="G17" s="43">
        <f t="shared" si="0"/>
        <v>452</v>
      </c>
    </row>
    <row r="18" spans="1:9" ht="15.6" customHeight="1" x14ac:dyDescent="0.2">
      <c r="A18" s="8" t="s">
        <v>41</v>
      </c>
      <c r="B18" s="41">
        <v>973</v>
      </c>
      <c r="C18" s="41">
        <v>863</v>
      </c>
      <c r="D18" s="41">
        <v>261</v>
      </c>
      <c r="E18" s="41">
        <v>227</v>
      </c>
      <c r="F18" s="41">
        <v>45</v>
      </c>
      <c r="G18" s="43">
        <f t="shared" si="0"/>
        <v>2369</v>
      </c>
    </row>
    <row r="19" spans="1:9" ht="15.6" customHeight="1" x14ac:dyDescent="0.2">
      <c r="A19" s="8" t="s">
        <v>42</v>
      </c>
      <c r="B19" s="41">
        <v>1067</v>
      </c>
      <c r="C19" s="41">
        <v>649</v>
      </c>
      <c r="D19" s="41">
        <v>284</v>
      </c>
      <c r="E19" s="41">
        <v>281</v>
      </c>
      <c r="F19" s="41">
        <v>105</v>
      </c>
      <c r="G19" s="43">
        <f t="shared" si="0"/>
        <v>2386</v>
      </c>
    </row>
    <row r="20" spans="1:9" ht="15.6" customHeight="1" x14ac:dyDescent="0.2">
      <c r="A20" s="8" t="s">
        <v>43</v>
      </c>
      <c r="B20" s="41">
        <v>1295</v>
      </c>
      <c r="C20" s="41">
        <v>17</v>
      </c>
      <c r="D20" s="41">
        <v>10</v>
      </c>
      <c r="E20" s="41">
        <v>13</v>
      </c>
      <c r="F20" s="41">
        <v>6</v>
      </c>
      <c r="G20" s="43">
        <f t="shared" si="0"/>
        <v>1341</v>
      </c>
    </row>
    <row r="21" spans="1:9" ht="15.6" customHeight="1" x14ac:dyDescent="0.2">
      <c r="A21" s="8" t="s">
        <v>44</v>
      </c>
      <c r="B21" s="41">
        <v>684</v>
      </c>
      <c r="C21" s="41">
        <v>338</v>
      </c>
      <c r="D21" s="41">
        <v>142</v>
      </c>
      <c r="E21" s="41">
        <v>156</v>
      </c>
      <c r="F21" s="41">
        <v>32</v>
      </c>
      <c r="G21" s="43">
        <f t="shared" si="0"/>
        <v>1352</v>
      </c>
    </row>
    <row r="22" spans="1:9" ht="24" customHeight="1" x14ac:dyDescent="0.2">
      <c r="A22" s="8" t="s">
        <v>45</v>
      </c>
      <c r="B22" s="41">
        <v>525</v>
      </c>
      <c r="C22" s="41">
        <v>382</v>
      </c>
      <c r="D22" s="41">
        <v>118</v>
      </c>
      <c r="E22" s="41">
        <v>158</v>
      </c>
      <c r="F22" s="41">
        <v>38</v>
      </c>
      <c r="G22" s="43">
        <f t="shared" si="0"/>
        <v>1221</v>
      </c>
    </row>
    <row r="23" spans="1:9" ht="15.6" customHeight="1" x14ac:dyDescent="0.2">
      <c r="A23" s="8" t="s">
        <v>46</v>
      </c>
      <c r="B23" s="41">
        <v>375</v>
      </c>
      <c r="C23" s="41">
        <v>194</v>
      </c>
      <c r="D23" s="41">
        <v>134</v>
      </c>
      <c r="E23" s="41">
        <v>168</v>
      </c>
      <c r="F23" s="41">
        <v>119</v>
      </c>
      <c r="G23" s="43">
        <f t="shared" si="0"/>
        <v>990</v>
      </c>
    </row>
    <row r="24" spans="1:9" ht="15.6" customHeight="1" x14ac:dyDescent="0.2">
      <c r="A24" s="8" t="s">
        <v>47</v>
      </c>
      <c r="B24" s="41">
        <v>388</v>
      </c>
      <c r="C24" s="41">
        <v>410</v>
      </c>
      <c r="D24" s="41">
        <v>85</v>
      </c>
      <c r="E24" s="41">
        <v>328</v>
      </c>
      <c r="F24" s="41">
        <v>171</v>
      </c>
      <c r="G24" s="44">
        <f t="shared" si="0"/>
        <v>1382</v>
      </c>
    </row>
    <row r="25" spans="1:9" ht="15.6" customHeight="1" x14ac:dyDescent="0.2">
      <c r="A25" s="8" t="s">
        <v>48</v>
      </c>
      <c r="B25" s="41">
        <v>110</v>
      </c>
      <c r="C25" s="41">
        <v>60</v>
      </c>
      <c r="D25" s="41">
        <v>61</v>
      </c>
      <c r="E25" s="41">
        <v>26</v>
      </c>
      <c r="F25" s="41">
        <v>20</v>
      </c>
      <c r="G25" s="44">
        <f t="shared" si="0"/>
        <v>277</v>
      </c>
    </row>
    <row r="26" spans="1:9" ht="15.6" customHeight="1" x14ac:dyDescent="0.2">
      <c r="A26" s="8" t="s">
        <v>49</v>
      </c>
      <c r="B26" s="41">
        <v>94</v>
      </c>
      <c r="C26" s="41">
        <v>0</v>
      </c>
      <c r="D26" s="41">
        <v>0</v>
      </c>
      <c r="E26" s="41">
        <v>0</v>
      </c>
      <c r="F26" s="41">
        <v>0</v>
      </c>
      <c r="G26" s="44">
        <f t="shared" si="0"/>
        <v>94</v>
      </c>
    </row>
    <row r="27" spans="1:9" ht="15.6" customHeight="1" thickBot="1" x14ac:dyDescent="0.25">
      <c r="A27" s="8" t="s">
        <v>69</v>
      </c>
      <c r="B27" s="41">
        <v>0</v>
      </c>
      <c r="C27" s="41">
        <v>0</v>
      </c>
      <c r="D27" s="41">
        <v>1</v>
      </c>
      <c r="E27" s="41">
        <v>0</v>
      </c>
      <c r="F27" s="41">
        <v>0</v>
      </c>
      <c r="G27" s="44">
        <f t="shared" si="0"/>
        <v>1</v>
      </c>
    </row>
    <row r="28" spans="1:9" ht="15.6" customHeight="1" thickBot="1" x14ac:dyDescent="0.25">
      <c r="A28" s="7" t="s">
        <v>0</v>
      </c>
      <c r="B28" s="45">
        <f t="shared" ref="B28:G28" si="1">SUM(B5:B27)</f>
        <v>20648</v>
      </c>
      <c r="C28" s="45">
        <f t="shared" si="1"/>
        <v>13395</v>
      </c>
      <c r="D28" s="45">
        <f t="shared" si="1"/>
        <v>5578</v>
      </c>
      <c r="E28" s="45">
        <f t="shared" si="1"/>
        <v>7697</v>
      </c>
      <c r="F28" s="45">
        <f t="shared" si="1"/>
        <v>2320</v>
      </c>
      <c r="G28" s="46">
        <f t="shared" si="1"/>
        <v>49638</v>
      </c>
    </row>
    <row r="29" spans="1:9" ht="9.75" customHeight="1" x14ac:dyDescent="0.2">
      <c r="A29" s="10"/>
      <c r="B29" s="27"/>
      <c r="C29" s="27"/>
      <c r="D29" s="27"/>
      <c r="E29" s="27"/>
      <c r="F29" s="27"/>
      <c r="G29" s="27"/>
    </row>
    <row r="30" spans="1:9" ht="15.75" customHeight="1" x14ac:dyDescent="0.2">
      <c r="A30" s="113"/>
      <c r="B30" s="113"/>
      <c r="C30" s="113"/>
      <c r="D30" s="113"/>
      <c r="E30" s="113"/>
      <c r="F30" s="113"/>
      <c r="G30" s="113"/>
      <c r="H30" s="113"/>
      <c r="I30" s="113"/>
    </row>
    <row r="31" spans="1:9" ht="15.6" customHeight="1" x14ac:dyDescent="0.2">
      <c r="A31" s="111" t="s">
        <v>58</v>
      </c>
      <c r="B31" s="111"/>
      <c r="C31" s="111"/>
      <c r="D31" s="111"/>
      <c r="E31" s="111"/>
      <c r="F31" s="111"/>
      <c r="G31" s="111"/>
    </row>
    <row r="32" spans="1:9" ht="15.6" customHeight="1" x14ac:dyDescent="0.2">
      <c r="A32" s="108" t="s">
        <v>81</v>
      </c>
      <c r="B32" s="108"/>
      <c r="C32" s="108"/>
      <c r="D32" s="108"/>
      <c r="E32" s="108"/>
      <c r="F32" s="108"/>
      <c r="G32" s="108"/>
    </row>
    <row r="33" spans="1:7" ht="12.75" customHeight="1" x14ac:dyDescent="0.2">
      <c r="A33" s="108"/>
      <c r="B33" s="108"/>
      <c r="C33" s="108"/>
      <c r="D33" s="108"/>
      <c r="E33" s="108"/>
      <c r="F33" s="108"/>
      <c r="G33" s="108"/>
    </row>
    <row r="34" spans="1:7" ht="12" customHeight="1" x14ac:dyDescent="0.2">
      <c r="A34" s="28" t="s">
        <v>7</v>
      </c>
      <c r="E34" s="105"/>
      <c r="F34" s="105"/>
      <c r="G34" s="105"/>
    </row>
    <row r="35" spans="1:7" ht="7.5" customHeight="1" x14ac:dyDescent="0.2">
      <c r="A35" s="28"/>
      <c r="E35" s="109"/>
      <c r="F35" s="109"/>
      <c r="G35" s="109"/>
    </row>
    <row r="36" spans="1:7" ht="15.6" customHeight="1" x14ac:dyDescent="0.2">
      <c r="A36" s="30" t="s">
        <v>72</v>
      </c>
      <c r="E36" s="29" t="s">
        <v>8</v>
      </c>
      <c r="F36" s="29"/>
      <c r="G36" s="29"/>
    </row>
    <row r="37" spans="1:7" ht="15.6" customHeight="1" x14ac:dyDescent="0.2">
      <c r="A37" s="31">
        <f>total!A39</f>
        <v>42424</v>
      </c>
      <c r="E37" s="11" t="s">
        <v>6</v>
      </c>
      <c r="F37" s="11"/>
      <c r="G37" s="11"/>
    </row>
    <row r="38" spans="1:7" ht="16.5" customHeight="1" x14ac:dyDescent="0.2">
      <c r="A38" s="109" t="s">
        <v>59</v>
      </c>
      <c r="B38" s="109"/>
      <c r="C38" s="109"/>
      <c r="D38" s="109"/>
      <c r="E38" s="109"/>
      <c r="F38" s="109"/>
      <c r="G38" s="109"/>
    </row>
    <row r="39" spans="1:7" ht="15.75" customHeight="1" thickBot="1" x14ac:dyDescent="0.25">
      <c r="A39" s="106" t="s">
        <v>73</v>
      </c>
      <c r="B39" s="106"/>
      <c r="C39" s="106"/>
      <c r="D39" s="106"/>
      <c r="E39" s="106"/>
      <c r="F39" s="106"/>
      <c r="G39" s="106"/>
    </row>
    <row r="40" spans="1:7" ht="15.6" customHeight="1" thickBot="1" x14ac:dyDescent="0.25">
      <c r="A40" s="13" t="s">
        <v>27</v>
      </c>
      <c r="B40" s="14" t="s">
        <v>1</v>
      </c>
      <c r="C40" s="15" t="s">
        <v>2</v>
      </c>
      <c r="D40" s="15" t="s">
        <v>3</v>
      </c>
      <c r="E40" s="15" t="s">
        <v>4</v>
      </c>
      <c r="F40" s="39" t="s">
        <v>5</v>
      </c>
      <c r="G40" s="40" t="s">
        <v>65</v>
      </c>
    </row>
    <row r="41" spans="1:7" ht="15.6" customHeight="1" x14ac:dyDescent="0.2">
      <c r="A41" s="18" t="s">
        <v>28</v>
      </c>
      <c r="B41" s="41">
        <v>378</v>
      </c>
      <c r="C41" s="41">
        <v>172</v>
      </c>
      <c r="D41" s="41">
        <v>166</v>
      </c>
      <c r="E41" s="41">
        <v>105</v>
      </c>
      <c r="F41" s="41">
        <v>132</v>
      </c>
      <c r="G41" s="42">
        <f>SUM(B41:F41)</f>
        <v>953</v>
      </c>
    </row>
    <row r="42" spans="1:7" ht="15.6" customHeight="1" x14ac:dyDescent="0.2">
      <c r="A42" s="8" t="s">
        <v>29</v>
      </c>
      <c r="B42" s="41">
        <v>36</v>
      </c>
      <c r="C42" s="41">
        <v>18</v>
      </c>
      <c r="D42" s="41">
        <v>39</v>
      </c>
      <c r="E42" s="41">
        <v>6</v>
      </c>
      <c r="F42" s="41">
        <v>6</v>
      </c>
      <c r="G42" s="43">
        <f t="shared" ref="G42:G63" si="2">SUM(B42:F42)</f>
        <v>105</v>
      </c>
    </row>
    <row r="43" spans="1:7" ht="15.6" customHeight="1" x14ac:dyDescent="0.2">
      <c r="A43" s="8" t="s">
        <v>30</v>
      </c>
      <c r="B43" s="41">
        <v>2817</v>
      </c>
      <c r="C43" s="41">
        <v>1154</v>
      </c>
      <c r="D43" s="41">
        <v>796</v>
      </c>
      <c r="E43" s="41">
        <v>386</v>
      </c>
      <c r="F43" s="41">
        <v>247</v>
      </c>
      <c r="G43" s="43">
        <f t="shared" si="2"/>
        <v>5400</v>
      </c>
    </row>
    <row r="44" spans="1:7" ht="23.25" customHeight="1" x14ac:dyDescent="0.2">
      <c r="A44" s="8" t="s">
        <v>31</v>
      </c>
      <c r="B44" s="41">
        <v>16</v>
      </c>
      <c r="C44" s="41">
        <v>3</v>
      </c>
      <c r="D44" s="41">
        <v>5</v>
      </c>
      <c r="E44" s="41">
        <v>3</v>
      </c>
      <c r="F44" s="41">
        <v>1</v>
      </c>
      <c r="G44" s="43">
        <f t="shared" si="2"/>
        <v>28</v>
      </c>
    </row>
    <row r="45" spans="1:7" ht="24" customHeight="1" x14ac:dyDescent="0.2">
      <c r="A45" s="8" t="s">
        <v>32</v>
      </c>
      <c r="B45" s="41">
        <v>238</v>
      </c>
      <c r="C45" s="41">
        <v>55</v>
      </c>
      <c r="D45" s="41">
        <v>15</v>
      </c>
      <c r="E45" s="41">
        <v>21</v>
      </c>
      <c r="F45" s="41">
        <v>6</v>
      </c>
      <c r="G45" s="43">
        <f t="shared" si="2"/>
        <v>335</v>
      </c>
    </row>
    <row r="46" spans="1:7" ht="15.6" customHeight="1" x14ac:dyDescent="0.2">
      <c r="A46" s="8" t="s">
        <v>33</v>
      </c>
      <c r="B46" s="41">
        <v>1595</v>
      </c>
      <c r="C46" s="41">
        <v>1451</v>
      </c>
      <c r="D46" s="41">
        <v>552</v>
      </c>
      <c r="E46" s="41">
        <v>1191</v>
      </c>
      <c r="F46" s="41">
        <v>307</v>
      </c>
      <c r="G46" s="43">
        <f t="shared" si="2"/>
        <v>5096</v>
      </c>
    </row>
    <row r="47" spans="1:7" ht="24.75" customHeight="1" x14ac:dyDescent="0.2">
      <c r="A47" s="8" t="s">
        <v>34</v>
      </c>
      <c r="B47" s="41">
        <f>4540+1</f>
        <v>4541</v>
      </c>
      <c r="C47" s="41">
        <v>2279</v>
      </c>
      <c r="D47" s="41">
        <v>1207</v>
      </c>
      <c r="E47" s="41">
        <v>1415</v>
      </c>
      <c r="F47" s="41">
        <v>421</v>
      </c>
      <c r="G47" s="43">
        <f t="shared" si="2"/>
        <v>9863</v>
      </c>
    </row>
    <row r="48" spans="1:7" ht="15.6" customHeight="1" x14ac:dyDescent="0.2">
      <c r="A48" s="8" t="s">
        <v>35</v>
      </c>
      <c r="B48" s="41">
        <v>1118</v>
      </c>
      <c r="C48" s="41">
        <v>2467</v>
      </c>
      <c r="D48" s="41">
        <v>271</v>
      </c>
      <c r="E48" s="41">
        <v>149</v>
      </c>
      <c r="F48" s="41">
        <v>40</v>
      </c>
      <c r="G48" s="43">
        <f t="shared" si="2"/>
        <v>4045</v>
      </c>
    </row>
    <row r="49" spans="1:7" ht="15.6" customHeight="1" x14ac:dyDescent="0.2">
      <c r="A49" s="8" t="s">
        <v>36</v>
      </c>
      <c r="B49" s="41">
        <v>492</v>
      </c>
      <c r="C49" s="41">
        <v>914</v>
      </c>
      <c r="D49" s="41">
        <v>337</v>
      </c>
      <c r="E49" s="41">
        <v>2461</v>
      </c>
      <c r="F49" s="41">
        <v>1907</v>
      </c>
      <c r="G49" s="43">
        <f t="shared" si="2"/>
        <v>6111</v>
      </c>
    </row>
    <row r="50" spans="1:7" ht="15.6" customHeight="1" x14ac:dyDescent="0.2">
      <c r="A50" s="8" t="s">
        <v>37</v>
      </c>
      <c r="B50" s="47">
        <v>2820</v>
      </c>
      <c r="C50" s="41">
        <v>2029</v>
      </c>
      <c r="D50" s="41">
        <v>1241</v>
      </c>
      <c r="E50" s="41">
        <v>1508</v>
      </c>
      <c r="F50" s="41">
        <v>841</v>
      </c>
      <c r="G50" s="43">
        <f t="shared" si="2"/>
        <v>8439</v>
      </c>
    </row>
    <row r="51" spans="1:7" ht="15.6" customHeight="1" x14ac:dyDescent="0.2">
      <c r="A51" s="8" t="s">
        <v>38</v>
      </c>
      <c r="B51" s="41">
        <f>548+1</f>
        <v>549</v>
      </c>
      <c r="C51" s="48">
        <v>329</v>
      </c>
      <c r="D51" s="41">
        <v>52</v>
      </c>
      <c r="E51" s="41">
        <v>90</v>
      </c>
      <c r="F51" s="41">
        <v>19</v>
      </c>
      <c r="G51" s="43">
        <f t="shared" si="2"/>
        <v>1039</v>
      </c>
    </row>
    <row r="52" spans="1:7" ht="15.6" customHeight="1" x14ac:dyDescent="0.2">
      <c r="A52" s="8" t="s">
        <v>39</v>
      </c>
      <c r="B52" s="41">
        <v>490</v>
      </c>
      <c r="C52" s="41">
        <v>540</v>
      </c>
      <c r="D52" s="41">
        <v>43</v>
      </c>
      <c r="E52" s="41">
        <v>38</v>
      </c>
      <c r="F52" s="41">
        <v>4</v>
      </c>
      <c r="G52" s="43">
        <f t="shared" si="2"/>
        <v>1115</v>
      </c>
    </row>
    <row r="53" spans="1:7" ht="15.6" customHeight="1" x14ac:dyDescent="0.2">
      <c r="A53" s="8" t="s">
        <v>40</v>
      </c>
      <c r="B53" s="41">
        <v>143</v>
      </c>
      <c r="C53" s="41">
        <v>157</v>
      </c>
      <c r="D53" s="41">
        <v>32</v>
      </c>
      <c r="E53" s="41">
        <v>107</v>
      </c>
      <c r="F53" s="41">
        <v>54</v>
      </c>
      <c r="G53" s="43">
        <f t="shared" si="2"/>
        <v>493</v>
      </c>
    </row>
    <row r="54" spans="1:7" ht="15.6" customHeight="1" x14ac:dyDescent="0.2">
      <c r="A54" s="8" t="s">
        <v>41</v>
      </c>
      <c r="B54" s="41">
        <v>1089</v>
      </c>
      <c r="C54" s="41">
        <v>918</v>
      </c>
      <c r="D54" s="41">
        <v>240</v>
      </c>
      <c r="E54" s="41">
        <v>235</v>
      </c>
      <c r="F54" s="41">
        <v>46</v>
      </c>
      <c r="G54" s="43">
        <f t="shared" si="2"/>
        <v>2528</v>
      </c>
    </row>
    <row r="55" spans="1:7" ht="15.6" customHeight="1" x14ac:dyDescent="0.2">
      <c r="A55" s="8" t="s">
        <v>42</v>
      </c>
      <c r="B55" s="41">
        <v>1158</v>
      </c>
      <c r="C55" s="41">
        <v>770</v>
      </c>
      <c r="D55" s="41">
        <v>306</v>
      </c>
      <c r="E55" s="41">
        <v>323</v>
      </c>
      <c r="F55" s="41">
        <v>155</v>
      </c>
      <c r="G55" s="43">
        <f t="shared" si="2"/>
        <v>2712</v>
      </c>
    </row>
    <row r="56" spans="1:7" ht="15.6" customHeight="1" x14ac:dyDescent="0.2">
      <c r="A56" s="8" t="s">
        <v>43</v>
      </c>
      <c r="B56" s="41">
        <v>1289</v>
      </c>
      <c r="C56" s="41">
        <v>17</v>
      </c>
      <c r="D56" s="41">
        <v>10</v>
      </c>
      <c r="E56" s="41">
        <v>13</v>
      </c>
      <c r="F56" s="41">
        <v>7</v>
      </c>
      <c r="G56" s="43">
        <f t="shared" si="2"/>
        <v>1336</v>
      </c>
    </row>
    <row r="57" spans="1:7" ht="15.6" customHeight="1" x14ac:dyDescent="0.2">
      <c r="A57" s="8" t="s">
        <v>44</v>
      </c>
      <c r="B57" s="41">
        <f>701+1</f>
        <v>702</v>
      </c>
      <c r="C57" s="41">
        <v>338</v>
      </c>
      <c r="D57" s="41">
        <v>151</v>
      </c>
      <c r="E57" s="41">
        <v>155</v>
      </c>
      <c r="F57" s="41">
        <v>35</v>
      </c>
      <c r="G57" s="43">
        <f t="shared" si="2"/>
        <v>1381</v>
      </c>
    </row>
    <row r="58" spans="1:7" ht="22.5" customHeight="1" x14ac:dyDescent="0.2">
      <c r="A58" s="8" t="s">
        <v>45</v>
      </c>
      <c r="B58" s="41">
        <v>531</v>
      </c>
      <c r="C58" s="41">
        <v>385</v>
      </c>
      <c r="D58" s="41">
        <v>118</v>
      </c>
      <c r="E58" s="41">
        <v>164</v>
      </c>
      <c r="F58" s="41">
        <v>40</v>
      </c>
      <c r="G58" s="43">
        <f t="shared" si="2"/>
        <v>1238</v>
      </c>
    </row>
    <row r="59" spans="1:7" ht="15.6" customHeight="1" x14ac:dyDescent="0.2">
      <c r="A59" s="8" t="s">
        <v>46</v>
      </c>
      <c r="B59" s="41">
        <v>381</v>
      </c>
      <c r="C59" s="41">
        <v>193</v>
      </c>
      <c r="D59" s="41">
        <v>122</v>
      </c>
      <c r="E59" s="41">
        <v>194</v>
      </c>
      <c r="F59" s="41">
        <v>152</v>
      </c>
      <c r="G59" s="43">
        <f t="shared" si="2"/>
        <v>1042</v>
      </c>
    </row>
    <row r="60" spans="1:7" ht="15.6" customHeight="1" x14ac:dyDescent="0.2">
      <c r="A60" s="8" t="s">
        <v>47</v>
      </c>
      <c r="B60" s="41">
        <v>382</v>
      </c>
      <c r="C60" s="41">
        <v>458</v>
      </c>
      <c r="D60" s="41">
        <v>84</v>
      </c>
      <c r="E60" s="41">
        <v>352</v>
      </c>
      <c r="F60" s="41">
        <v>221</v>
      </c>
      <c r="G60" s="44">
        <f t="shared" si="2"/>
        <v>1497</v>
      </c>
    </row>
    <row r="61" spans="1:7" ht="15.6" customHeight="1" x14ac:dyDescent="0.2">
      <c r="A61" s="8" t="s">
        <v>48</v>
      </c>
      <c r="B61" s="41">
        <v>116</v>
      </c>
      <c r="C61" s="41">
        <v>62</v>
      </c>
      <c r="D61" s="41">
        <v>65</v>
      </c>
      <c r="E61" s="41">
        <v>34</v>
      </c>
      <c r="F61" s="41">
        <v>14</v>
      </c>
      <c r="G61" s="44">
        <f t="shared" si="2"/>
        <v>291</v>
      </c>
    </row>
    <row r="62" spans="1:7" ht="15.6" customHeight="1" x14ac:dyDescent="0.2">
      <c r="A62" s="9" t="s">
        <v>49</v>
      </c>
      <c r="B62" s="41">
        <v>93</v>
      </c>
      <c r="C62" s="41">
        <v>0</v>
      </c>
      <c r="D62" s="41">
        <v>0</v>
      </c>
      <c r="E62" s="41">
        <v>0</v>
      </c>
      <c r="F62" s="41">
        <v>0</v>
      </c>
      <c r="G62" s="44">
        <f t="shared" si="2"/>
        <v>93</v>
      </c>
    </row>
    <row r="63" spans="1:7" ht="15.6" customHeight="1" thickBot="1" x14ac:dyDescent="0.25">
      <c r="A63" s="9" t="s">
        <v>69</v>
      </c>
      <c r="B63" s="41">
        <v>0</v>
      </c>
      <c r="C63" s="41">
        <v>0</v>
      </c>
      <c r="D63" s="41">
        <v>1</v>
      </c>
      <c r="E63" s="41">
        <v>0</v>
      </c>
      <c r="F63" s="41">
        <v>0</v>
      </c>
      <c r="G63" s="44">
        <f t="shared" si="2"/>
        <v>1</v>
      </c>
    </row>
    <row r="64" spans="1:7" ht="15.6" customHeight="1" thickBot="1" x14ac:dyDescent="0.25">
      <c r="A64" s="7" t="s">
        <v>0</v>
      </c>
      <c r="B64" s="45">
        <f t="shared" ref="B64:G64" si="3">SUM(B41:B63)</f>
        <v>20974</v>
      </c>
      <c r="C64" s="45">
        <f t="shared" si="3"/>
        <v>14709</v>
      </c>
      <c r="D64" s="45">
        <f t="shared" si="3"/>
        <v>5853</v>
      </c>
      <c r="E64" s="45">
        <f t="shared" si="3"/>
        <v>8950</v>
      </c>
      <c r="F64" s="45">
        <f t="shared" si="3"/>
        <v>4655</v>
      </c>
      <c r="G64" s="46">
        <f t="shared" si="3"/>
        <v>55141</v>
      </c>
    </row>
    <row r="65" spans="1:9" ht="15.6" customHeight="1" x14ac:dyDescent="0.2">
      <c r="A65" s="10"/>
      <c r="B65" s="27"/>
      <c r="C65" s="27"/>
      <c r="D65" s="27"/>
      <c r="E65" s="27"/>
      <c r="F65" s="27"/>
      <c r="G65" s="27"/>
    </row>
    <row r="66" spans="1:9" ht="15.6" customHeight="1" x14ac:dyDescent="0.2">
      <c r="A66" s="113"/>
      <c r="B66" s="113"/>
      <c r="C66" s="113"/>
      <c r="D66" s="113"/>
      <c r="E66" s="113"/>
      <c r="F66" s="113"/>
      <c r="G66" s="113"/>
      <c r="H66" s="113"/>
      <c r="I66" s="113"/>
    </row>
    <row r="67" spans="1:9" ht="15.6" customHeight="1" x14ac:dyDescent="0.2">
      <c r="A67" s="111" t="s">
        <v>58</v>
      </c>
      <c r="B67" s="111"/>
      <c r="C67" s="111"/>
      <c r="D67" s="111"/>
      <c r="E67" s="111"/>
      <c r="F67" s="111"/>
      <c r="G67" s="111"/>
    </row>
    <row r="68" spans="1:9" x14ac:dyDescent="0.2">
      <c r="A68" s="108" t="s">
        <v>83</v>
      </c>
      <c r="B68" s="108"/>
      <c r="C68" s="108"/>
      <c r="D68" s="108"/>
      <c r="E68" s="108"/>
      <c r="F68" s="108"/>
      <c r="G68" s="108"/>
    </row>
    <row r="69" spans="1:9" x14ac:dyDescent="0.2">
      <c r="A69" s="108"/>
      <c r="B69" s="108"/>
      <c r="C69" s="108"/>
      <c r="D69" s="108"/>
      <c r="E69" s="108"/>
      <c r="F69" s="108"/>
      <c r="G69" s="108"/>
    </row>
    <row r="70" spans="1:9" x14ac:dyDescent="0.2">
      <c r="A70" s="2"/>
      <c r="B70" s="2"/>
      <c r="C70" s="2"/>
      <c r="D70" s="2"/>
      <c r="E70" s="2"/>
      <c r="F70" s="2"/>
      <c r="G70" s="2"/>
    </row>
    <row r="71" spans="1:9" x14ac:dyDescent="0.2">
      <c r="A71" s="28" t="s">
        <v>7</v>
      </c>
      <c r="E71" s="105"/>
      <c r="F71" s="105"/>
      <c r="G71" s="105"/>
    </row>
    <row r="72" spans="1:9" x14ac:dyDescent="0.2">
      <c r="A72" s="28"/>
      <c r="E72" s="109"/>
      <c r="F72" s="109"/>
      <c r="G72" s="109"/>
    </row>
    <row r="73" spans="1:9" x14ac:dyDescent="0.2">
      <c r="A73" s="30" t="s">
        <v>72</v>
      </c>
      <c r="E73" s="29" t="s">
        <v>8</v>
      </c>
      <c r="F73" s="29"/>
      <c r="G73" s="29"/>
    </row>
    <row r="74" spans="1:9" x14ac:dyDescent="0.2">
      <c r="A74" s="31">
        <f>total!A39</f>
        <v>42424</v>
      </c>
      <c r="E74" s="11" t="s">
        <v>6</v>
      </c>
      <c r="F74" s="11"/>
      <c r="G74" s="11"/>
    </row>
    <row r="75" spans="1:9" ht="14.25" x14ac:dyDescent="0.2">
      <c r="A75" s="109" t="s">
        <v>59</v>
      </c>
      <c r="B75" s="109"/>
      <c r="C75" s="109"/>
      <c r="D75" s="109"/>
      <c r="E75" s="109"/>
      <c r="F75" s="109"/>
      <c r="G75" s="109"/>
    </row>
    <row r="76" spans="1:9" x14ac:dyDescent="0.2">
      <c r="A76" s="106" t="s">
        <v>74</v>
      </c>
      <c r="B76" s="106"/>
      <c r="C76" s="106"/>
      <c r="D76" s="106"/>
      <c r="E76" s="106"/>
      <c r="F76" s="106"/>
      <c r="G76" s="106"/>
    </row>
    <row r="77" spans="1:9" ht="13.5" thickBot="1" x14ac:dyDescent="0.25">
      <c r="A77" s="37"/>
      <c r="B77" s="37"/>
      <c r="C77" s="38"/>
      <c r="D77" s="38"/>
      <c r="E77" s="38"/>
      <c r="F77" s="38"/>
    </row>
    <row r="78" spans="1:9" ht="14.25" thickBot="1" x14ac:dyDescent="0.25">
      <c r="A78" s="13" t="s">
        <v>27</v>
      </c>
      <c r="B78" s="14" t="s">
        <v>1</v>
      </c>
      <c r="C78" s="15" t="s">
        <v>2</v>
      </c>
      <c r="D78" s="15" t="s">
        <v>3</v>
      </c>
      <c r="E78" s="15" t="s">
        <v>4</v>
      </c>
      <c r="F78" s="39" t="s">
        <v>5</v>
      </c>
      <c r="G78" s="40" t="s">
        <v>65</v>
      </c>
    </row>
    <row r="79" spans="1:9" ht="15" customHeight="1" x14ac:dyDescent="0.2">
      <c r="A79" s="18" t="s">
        <v>28</v>
      </c>
      <c r="B79" s="41">
        <v>380</v>
      </c>
      <c r="C79" s="41">
        <v>190</v>
      </c>
      <c r="D79" s="41">
        <v>157</v>
      </c>
      <c r="E79" s="41">
        <v>100</v>
      </c>
      <c r="F79" s="41">
        <v>117</v>
      </c>
      <c r="G79" s="42">
        <f>SUM(B79:F79)</f>
        <v>944</v>
      </c>
    </row>
    <row r="80" spans="1:9" ht="15" customHeight="1" x14ac:dyDescent="0.2">
      <c r="A80" s="8" t="s">
        <v>29</v>
      </c>
      <c r="B80" s="41">
        <v>36</v>
      </c>
      <c r="C80" s="41">
        <v>16</v>
      </c>
      <c r="D80" s="41">
        <v>37</v>
      </c>
      <c r="E80" s="41">
        <v>6</v>
      </c>
      <c r="F80" s="41">
        <v>6</v>
      </c>
      <c r="G80" s="43">
        <f t="shared" ref="G80:G101" si="4">SUM(B80:F80)</f>
        <v>101</v>
      </c>
    </row>
    <row r="81" spans="1:7" ht="15" customHeight="1" x14ac:dyDescent="0.2">
      <c r="A81" s="8" t="s">
        <v>30</v>
      </c>
      <c r="B81" s="41">
        <v>2803</v>
      </c>
      <c r="C81" s="41">
        <v>1060</v>
      </c>
      <c r="D81" s="41">
        <v>882</v>
      </c>
      <c r="E81" s="41">
        <v>376</v>
      </c>
      <c r="F81" s="41">
        <v>258</v>
      </c>
      <c r="G81" s="43">
        <f t="shared" si="4"/>
        <v>5379</v>
      </c>
    </row>
    <row r="82" spans="1:7" ht="24" customHeight="1" x14ac:dyDescent="0.2">
      <c r="A82" s="8" t="s">
        <v>31</v>
      </c>
      <c r="B82" s="41">
        <v>16</v>
      </c>
      <c r="C82" s="41">
        <v>4</v>
      </c>
      <c r="D82" s="41">
        <v>5</v>
      </c>
      <c r="E82" s="41">
        <v>4</v>
      </c>
      <c r="F82" s="41">
        <v>1</v>
      </c>
      <c r="G82" s="43">
        <f t="shared" si="4"/>
        <v>30</v>
      </c>
    </row>
    <row r="83" spans="1:7" ht="24.75" customHeight="1" x14ac:dyDescent="0.2">
      <c r="A83" s="8" t="s">
        <v>32</v>
      </c>
      <c r="B83" s="41">
        <v>246</v>
      </c>
      <c r="C83" s="41">
        <v>55</v>
      </c>
      <c r="D83" s="41">
        <v>17</v>
      </c>
      <c r="E83" s="41">
        <v>21</v>
      </c>
      <c r="F83" s="41">
        <v>6</v>
      </c>
      <c r="G83" s="43">
        <f t="shared" si="4"/>
        <v>345</v>
      </c>
    </row>
    <row r="84" spans="1:7" ht="15" customHeight="1" x14ac:dyDescent="0.2">
      <c r="A84" s="8" t="s">
        <v>33</v>
      </c>
      <c r="B84" s="41">
        <v>1506</v>
      </c>
      <c r="C84" s="41">
        <v>1445</v>
      </c>
      <c r="D84" s="41">
        <v>507</v>
      </c>
      <c r="E84" s="41">
        <v>1159</v>
      </c>
      <c r="F84" s="41">
        <v>198</v>
      </c>
      <c r="G84" s="43">
        <f t="shared" si="4"/>
        <v>4815</v>
      </c>
    </row>
    <row r="85" spans="1:7" ht="24" customHeight="1" x14ac:dyDescent="0.2">
      <c r="A85" s="8" t="s">
        <v>34</v>
      </c>
      <c r="B85" s="41">
        <f>4584+1</f>
        <v>4585</v>
      </c>
      <c r="C85" s="41">
        <v>2290</v>
      </c>
      <c r="D85" s="41">
        <v>1222</v>
      </c>
      <c r="E85" s="41">
        <v>1474</v>
      </c>
      <c r="F85" s="41">
        <v>590</v>
      </c>
      <c r="G85" s="43">
        <f t="shared" si="4"/>
        <v>10161</v>
      </c>
    </row>
    <row r="86" spans="1:7" ht="15" customHeight="1" x14ac:dyDescent="0.2">
      <c r="A86" s="8" t="s">
        <v>35</v>
      </c>
      <c r="B86" s="41">
        <v>1074</v>
      </c>
      <c r="C86" s="41">
        <v>2765</v>
      </c>
      <c r="D86" s="41">
        <v>308</v>
      </c>
      <c r="E86" s="41">
        <v>194</v>
      </c>
      <c r="F86" s="41">
        <v>83</v>
      </c>
      <c r="G86" s="43">
        <f t="shared" si="4"/>
        <v>4424</v>
      </c>
    </row>
    <row r="87" spans="1:7" ht="15" customHeight="1" x14ac:dyDescent="0.2">
      <c r="A87" s="8" t="s">
        <v>36</v>
      </c>
      <c r="B87" s="41">
        <v>609</v>
      </c>
      <c r="C87" s="41">
        <v>1191</v>
      </c>
      <c r="D87" s="41">
        <v>412</v>
      </c>
      <c r="E87" s="41">
        <v>3226</v>
      </c>
      <c r="F87" s="41">
        <v>3358</v>
      </c>
      <c r="G87" s="43">
        <f t="shared" si="4"/>
        <v>8796</v>
      </c>
    </row>
    <row r="88" spans="1:7" ht="15" customHeight="1" x14ac:dyDescent="0.2">
      <c r="A88" s="8" t="s">
        <v>37</v>
      </c>
      <c r="B88" s="47">
        <v>2980</v>
      </c>
      <c r="C88" s="48">
        <v>2380</v>
      </c>
      <c r="D88" s="41">
        <v>1349</v>
      </c>
      <c r="E88" s="48">
        <v>1890</v>
      </c>
      <c r="F88" s="48">
        <v>1798</v>
      </c>
      <c r="G88" s="43">
        <f t="shared" si="4"/>
        <v>10397</v>
      </c>
    </row>
    <row r="89" spans="1:7" ht="15" customHeight="1" x14ac:dyDescent="0.2">
      <c r="A89" s="8" t="s">
        <v>38</v>
      </c>
      <c r="B89" s="41">
        <f>550+1</f>
        <v>551</v>
      </c>
      <c r="C89" s="41">
        <v>335</v>
      </c>
      <c r="D89" s="41">
        <v>54</v>
      </c>
      <c r="E89" s="41">
        <v>90</v>
      </c>
      <c r="F89" s="41">
        <v>21</v>
      </c>
      <c r="G89" s="43">
        <f t="shared" si="4"/>
        <v>1051</v>
      </c>
    </row>
    <row r="90" spans="1:7" ht="15" customHeight="1" x14ac:dyDescent="0.2">
      <c r="A90" s="8" t="s">
        <v>39</v>
      </c>
      <c r="B90" s="41">
        <v>507</v>
      </c>
      <c r="C90" s="41">
        <v>552</v>
      </c>
      <c r="D90" s="41">
        <v>46</v>
      </c>
      <c r="E90" s="41">
        <v>41</v>
      </c>
      <c r="F90" s="41">
        <v>4</v>
      </c>
      <c r="G90" s="43">
        <f t="shared" si="4"/>
        <v>1150</v>
      </c>
    </row>
    <row r="91" spans="1:7" ht="15" customHeight="1" x14ac:dyDescent="0.2">
      <c r="A91" s="8" t="s">
        <v>40</v>
      </c>
      <c r="B91" s="41">
        <v>149</v>
      </c>
      <c r="C91" s="41">
        <v>173</v>
      </c>
      <c r="D91" s="41">
        <v>32</v>
      </c>
      <c r="E91" s="41">
        <v>110</v>
      </c>
      <c r="F91" s="41">
        <v>60</v>
      </c>
      <c r="G91" s="43">
        <f t="shared" si="4"/>
        <v>524</v>
      </c>
    </row>
    <row r="92" spans="1:7" ht="15" customHeight="1" x14ac:dyDescent="0.2">
      <c r="A92" s="8" t="s">
        <v>41</v>
      </c>
      <c r="B92" s="41">
        <v>1200</v>
      </c>
      <c r="C92" s="41">
        <v>942</v>
      </c>
      <c r="D92" s="41">
        <v>266</v>
      </c>
      <c r="E92" s="41">
        <v>244</v>
      </c>
      <c r="F92" s="41">
        <v>57</v>
      </c>
      <c r="G92" s="43">
        <f t="shared" si="4"/>
        <v>2709</v>
      </c>
    </row>
    <row r="93" spans="1:7" ht="15" customHeight="1" x14ac:dyDescent="0.2">
      <c r="A93" s="8" t="s">
        <v>42</v>
      </c>
      <c r="B93" s="41">
        <v>1201</v>
      </c>
      <c r="C93" s="41">
        <v>786</v>
      </c>
      <c r="D93" s="41">
        <v>305</v>
      </c>
      <c r="E93" s="41">
        <v>358</v>
      </c>
      <c r="F93" s="41">
        <v>243</v>
      </c>
      <c r="G93" s="43">
        <f t="shared" si="4"/>
        <v>2893</v>
      </c>
    </row>
    <row r="94" spans="1:7" ht="15" customHeight="1" x14ac:dyDescent="0.2">
      <c r="A94" s="8" t="s">
        <v>43</v>
      </c>
      <c r="B94" s="41">
        <v>1299</v>
      </c>
      <c r="C94" s="41">
        <v>15</v>
      </c>
      <c r="D94" s="41">
        <v>13</v>
      </c>
      <c r="E94" s="41">
        <v>10</v>
      </c>
      <c r="F94" s="41">
        <v>6</v>
      </c>
      <c r="G94" s="43">
        <f t="shared" si="4"/>
        <v>1343</v>
      </c>
    </row>
    <row r="95" spans="1:7" ht="15" customHeight="1" x14ac:dyDescent="0.2">
      <c r="A95" s="8" t="s">
        <v>44</v>
      </c>
      <c r="B95" s="41">
        <v>593</v>
      </c>
      <c r="C95" s="41">
        <v>289</v>
      </c>
      <c r="D95" s="41">
        <v>125</v>
      </c>
      <c r="E95" s="41">
        <v>129</v>
      </c>
      <c r="F95" s="41">
        <v>37</v>
      </c>
      <c r="G95" s="43">
        <f t="shared" si="4"/>
        <v>1173</v>
      </c>
    </row>
    <row r="96" spans="1:7" ht="15" customHeight="1" x14ac:dyDescent="0.2">
      <c r="A96" s="8" t="s">
        <v>45</v>
      </c>
      <c r="B96" s="41">
        <v>536</v>
      </c>
      <c r="C96" s="41">
        <v>386</v>
      </c>
      <c r="D96" s="41">
        <v>115</v>
      </c>
      <c r="E96" s="41">
        <v>176</v>
      </c>
      <c r="F96" s="41">
        <v>47</v>
      </c>
      <c r="G96" s="43">
        <f t="shared" si="4"/>
        <v>1260</v>
      </c>
    </row>
    <row r="97" spans="1:8" ht="15" customHeight="1" x14ac:dyDescent="0.2">
      <c r="A97" s="8" t="s">
        <v>46</v>
      </c>
      <c r="B97" s="41">
        <v>358</v>
      </c>
      <c r="C97" s="41">
        <v>214</v>
      </c>
      <c r="D97" s="41">
        <v>105</v>
      </c>
      <c r="E97" s="41">
        <v>229</v>
      </c>
      <c r="F97" s="41">
        <v>240</v>
      </c>
      <c r="G97" s="43">
        <f t="shared" si="4"/>
        <v>1146</v>
      </c>
    </row>
    <row r="98" spans="1:8" ht="15" customHeight="1" x14ac:dyDescent="0.2">
      <c r="A98" s="8" t="s">
        <v>47</v>
      </c>
      <c r="B98" s="41">
        <v>393</v>
      </c>
      <c r="C98" s="41">
        <v>485</v>
      </c>
      <c r="D98" s="41">
        <v>91</v>
      </c>
      <c r="E98" s="41">
        <v>381</v>
      </c>
      <c r="F98" s="41">
        <v>277</v>
      </c>
      <c r="G98" s="44">
        <f t="shared" si="4"/>
        <v>1627</v>
      </c>
    </row>
    <row r="99" spans="1:8" ht="15" customHeight="1" x14ac:dyDescent="0.2">
      <c r="A99" s="8" t="s">
        <v>48</v>
      </c>
      <c r="B99" s="41">
        <v>120</v>
      </c>
      <c r="C99" s="41">
        <v>70</v>
      </c>
      <c r="D99" s="41">
        <v>62</v>
      </c>
      <c r="E99" s="41">
        <v>31</v>
      </c>
      <c r="F99" s="41">
        <v>14</v>
      </c>
      <c r="G99" s="44">
        <f t="shared" si="4"/>
        <v>297</v>
      </c>
    </row>
    <row r="100" spans="1:8" ht="15" customHeight="1" x14ac:dyDescent="0.2">
      <c r="A100" s="9" t="s">
        <v>49</v>
      </c>
      <c r="B100" s="41">
        <v>87</v>
      </c>
      <c r="C100" s="41">
        <v>0</v>
      </c>
      <c r="D100" s="41">
        <v>0</v>
      </c>
      <c r="E100" s="41">
        <v>0</v>
      </c>
      <c r="F100" s="41">
        <v>0</v>
      </c>
      <c r="G100" s="44">
        <f t="shared" si="4"/>
        <v>87</v>
      </c>
    </row>
    <row r="101" spans="1:8" ht="15" customHeight="1" thickBot="1" x14ac:dyDescent="0.25">
      <c r="A101" s="9" t="s">
        <v>69</v>
      </c>
      <c r="B101" s="41">
        <v>0</v>
      </c>
      <c r="C101" s="41">
        <v>0</v>
      </c>
      <c r="D101" s="41">
        <v>1</v>
      </c>
      <c r="E101" s="41">
        <v>0</v>
      </c>
      <c r="F101" s="41">
        <v>0</v>
      </c>
      <c r="G101" s="44">
        <f t="shared" si="4"/>
        <v>1</v>
      </c>
    </row>
    <row r="102" spans="1:8" ht="15" customHeight="1" thickBot="1" x14ac:dyDescent="0.25">
      <c r="A102" s="7" t="s">
        <v>0</v>
      </c>
      <c r="B102" s="45">
        <f t="shared" ref="B102:G102" si="5">SUM(B79:B101)</f>
        <v>21229</v>
      </c>
      <c r="C102" s="45">
        <f t="shared" si="5"/>
        <v>15643</v>
      </c>
      <c r="D102" s="45">
        <f t="shared" si="5"/>
        <v>6111</v>
      </c>
      <c r="E102" s="45">
        <f t="shared" si="5"/>
        <v>10249</v>
      </c>
      <c r="F102" s="45">
        <f t="shared" si="5"/>
        <v>7421</v>
      </c>
      <c r="G102" s="46">
        <f t="shared" si="5"/>
        <v>60653</v>
      </c>
    </row>
    <row r="103" spans="1:8" ht="4.5" customHeight="1" x14ac:dyDescent="0.2">
      <c r="A103" s="10"/>
      <c r="B103" s="27"/>
      <c r="C103" s="27"/>
      <c r="D103" s="27"/>
      <c r="E103" s="27"/>
      <c r="F103" s="27"/>
      <c r="G103" s="27"/>
    </row>
    <row r="104" spans="1:8" ht="30" customHeight="1" x14ac:dyDescent="0.2">
      <c r="A104" s="113"/>
      <c r="B104" s="113"/>
      <c r="C104" s="113"/>
      <c r="D104" s="113"/>
      <c r="E104" s="113"/>
      <c r="F104" s="113"/>
      <c r="G104" s="113"/>
      <c r="H104" s="92"/>
    </row>
    <row r="105" spans="1:8" ht="14.25" x14ac:dyDescent="0.2">
      <c r="A105" s="111" t="s">
        <v>58</v>
      </c>
      <c r="B105" s="111"/>
      <c r="C105" s="111"/>
      <c r="D105" s="111"/>
      <c r="E105" s="111"/>
      <c r="F105" s="111"/>
      <c r="G105" s="111"/>
    </row>
    <row r="106" spans="1:8" ht="12.75" customHeight="1" x14ac:dyDescent="0.2">
      <c r="A106" s="108" t="s">
        <v>85</v>
      </c>
      <c r="B106" s="108"/>
      <c r="C106" s="108"/>
      <c r="D106" s="108"/>
      <c r="E106" s="108"/>
      <c r="F106" s="108"/>
      <c r="G106" s="108"/>
    </row>
    <row r="107" spans="1:8" ht="13.5" customHeight="1" x14ac:dyDescent="0.2">
      <c r="A107" s="108"/>
      <c r="B107" s="108"/>
      <c r="C107" s="108"/>
      <c r="D107" s="108"/>
      <c r="E107" s="108"/>
      <c r="F107" s="108"/>
      <c r="G107" s="108"/>
    </row>
    <row r="108" spans="1:8" x14ac:dyDescent="0.2">
      <c r="A108" s="2"/>
      <c r="B108" s="2"/>
      <c r="C108" s="2"/>
      <c r="D108" s="2"/>
      <c r="E108" s="2"/>
      <c r="F108" s="2"/>
      <c r="G108" s="2"/>
    </row>
    <row r="109" spans="1:8" x14ac:dyDescent="0.2">
      <c r="A109" s="28" t="s">
        <v>7</v>
      </c>
      <c r="E109" s="105"/>
      <c r="F109" s="105"/>
      <c r="G109" s="105"/>
    </row>
    <row r="110" spans="1:8" x14ac:dyDescent="0.2">
      <c r="A110" s="28"/>
      <c r="E110" s="109"/>
      <c r="F110" s="109"/>
      <c r="G110" s="109"/>
    </row>
    <row r="111" spans="1:8" x14ac:dyDescent="0.2">
      <c r="A111" s="30" t="s">
        <v>72</v>
      </c>
      <c r="E111" s="29" t="s">
        <v>8</v>
      </c>
      <c r="F111" s="29"/>
      <c r="G111" s="29"/>
    </row>
    <row r="112" spans="1:8" x14ac:dyDescent="0.2">
      <c r="A112" s="31">
        <f>total!A39</f>
        <v>42424</v>
      </c>
      <c r="E112" s="11" t="s">
        <v>6</v>
      </c>
      <c r="F112" s="11"/>
      <c r="G112" s="11"/>
    </row>
    <row r="113" spans="1:7" ht="14.25" x14ac:dyDescent="0.2">
      <c r="A113" s="109" t="s">
        <v>54</v>
      </c>
      <c r="B113" s="109"/>
      <c r="C113" s="109"/>
      <c r="D113" s="109"/>
      <c r="E113" s="109"/>
      <c r="F113" s="109"/>
      <c r="G113" s="109"/>
    </row>
    <row r="114" spans="1:7" x14ac:dyDescent="0.2">
      <c r="A114" s="106" t="s">
        <v>75</v>
      </c>
      <c r="B114" s="106"/>
      <c r="C114" s="106"/>
      <c r="D114" s="106"/>
      <c r="E114" s="106"/>
      <c r="F114" s="106"/>
      <c r="G114" s="106"/>
    </row>
    <row r="115" spans="1:7" ht="13.5" thickBot="1" x14ac:dyDescent="0.25">
      <c r="A115" s="37"/>
      <c r="B115" s="37"/>
      <c r="C115" s="38"/>
      <c r="D115" s="38"/>
      <c r="E115" s="38"/>
      <c r="F115" s="38"/>
    </row>
    <row r="116" spans="1:7" ht="14.25" thickBot="1" x14ac:dyDescent="0.25">
      <c r="A116" s="13" t="s">
        <v>27</v>
      </c>
      <c r="B116" s="14" t="s">
        <v>1</v>
      </c>
      <c r="C116" s="15" t="s">
        <v>2</v>
      </c>
      <c r="D116" s="15" t="s">
        <v>3</v>
      </c>
      <c r="E116" s="15" t="s">
        <v>4</v>
      </c>
      <c r="F116" s="39" t="s">
        <v>5</v>
      </c>
      <c r="G116" s="40" t="s">
        <v>65</v>
      </c>
    </row>
    <row r="117" spans="1:7" ht="15" customHeight="1" x14ac:dyDescent="0.2">
      <c r="A117" s="49" t="s">
        <v>28</v>
      </c>
      <c r="B117" s="41">
        <v>365</v>
      </c>
      <c r="C117" s="41">
        <v>189</v>
      </c>
      <c r="D117" s="41">
        <v>162</v>
      </c>
      <c r="E117" s="41">
        <v>96</v>
      </c>
      <c r="F117" s="41">
        <v>137</v>
      </c>
      <c r="G117" s="42">
        <f>SUM(B117:F117)</f>
        <v>949</v>
      </c>
    </row>
    <row r="118" spans="1:7" ht="15" customHeight="1" x14ac:dyDescent="0.2">
      <c r="A118" s="5" t="s">
        <v>29</v>
      </c>
      <c r="B118" s="41">
        <v>211</v>
      </c>
      <c r="C118" s="41">
        <v>13</v>
      </c>
      <c r="D118" s="41">
        <v>35</v>
      </c>
      <c r="E118" s="41">
        <v>6</v>
      </c>
      <c r="F118" s="41">
        <v>6</v>
      </c>
      <c r="G118" s="43">
        <f t="shared" ref="G118:G139" si="6">SUM(B118:F118)</f>
        <v>271</v>
      </c>
    </row>
    <row r="119" spans="1:7" ht="15" customHeight="1" x14ac:dyDescent="0.2">
      <c r="A119" s="5" t="s">
        <v>30</v>
      </c>
      <c r="B119" s="41">
        <v>2729</v>
      </c>
      <c r="C119" s="41">
        <v>1134</v>
      </c>
      <c r="D119" s="41">
        <v>865</v>
      </c>
      <c r="E119" s="41">
        <v>379</v>
      </c>
      <c r="F119" s="41">
        <v>246</v>
      </c>
      <c r="G119" s="43">
        <f t="shared" si="6"/>
        <v>5353</v>
      </c>
    </row>
    <row r="120" spans="1:7" ht="21.75" customHeight="1" x14ac:dyDescent="0.2">
      <c r="A120" s="5" t="s">
        <v>31</v>
      </c>
      <c r="B120" s="41">
        <v>16</v>
      </c>
      <c r="C120" s="41">
        <v>4</v>
      </c>
      <c r="D120" s="41">
        <v>5</v>
      </c>
      <c r="E120" s="41">
        <v>4</v>
      </c>
      <c r="F120" s="41">
        <v>1</v>
      </c>
      <c r="G120" s="43">
        <f t="shared" si="6"/>
        <v>30</v>
      </c>
    </row>
    <row r="121" spans="1:7" ht="22.5" customHeight="1" x14ac:dyDescent="0.2">
      <c r="A121" s="5" t="s">
        <v>32</v>
      </c>
      <c r="B121" s="41">
        <v>261</v>
      </c>
      <c r="C121" s="41">
        <v>59</v>
      </c>
      <c r="D121" s="41">
        <v>14</v>
      </c>
      <c r="E121" s="41">
        <v>21</v>
      </c>
      <c r="F121" s="41">
        <v>6</v>
      </c>
      <c r="G121" s="43">
        <f t="shared" si="6"/>
        <v>361</v>
      </c>
    </row>
    <row r="122" spans="1:7" ht="15" customHeight="1" x14ac:dyDescent="0.2">
      <c r="A122" s="5" t="s">
        <v>33</v>
      </c>
      <c r="B122" s="41">
        <v>1466</v>
      </c>
      <c r="C122" s="41">
        <v>1525</v>
      </c>
      <c r="D122" s="41">
        <v>509</v>
      </c>
      <c r="E122" s="41">
        <v>1220</v>
      </c>
      <c r="F122" s="41">
        <v>178</v>
      </c>
      <c r="G122" s="43">
        <f t="shared" si="6"/>
        <v>4898</v>
      </c>
    </row>
    <row r="123" spans="1:7" ht="24.75" customHeight="1" x14ac:dyDescent="0.2">
      <c r="A123" s="5" t="s">
        <v>34</v>
      </c>
      <c r="B123" s="41">
        <f>4628+1</f>
        <v>4629</v>
      </c>
      <c r="C123" s="41">
        <v>2321</v>
      </c>
      <c r="D123" s="41">
        <v>1220</v>
      </c>
      <c r="E123" s="41">
        <v>1451</v>
      </c>
      <c r="F123" s="41">
        <v>550</v>
      </c>
      <c r="G123" s="43">
        <f t="shared" si="6"/>
        <v>10171</v>
      </c>
    </row>
    <row r="124" spans="1:7" ht="15" customHeight="1" x14ac:dyDescent="0.2">
      <c r="A124" s="5" t="s">
        <v>35</v>
      </c>
      <c r="B124" s="41">
        <v>1057</v>
      </c>
      <c r="C124" s="41">
        <v>2755</v>
      </c>
      <c r="D124" s="41">
        <v>301</v>
      </c>
      <c r="E124" s="41">
        <v>172</v>
      </c>
      <c r="F124" s="41">
        <v>78</v>
      </c>
      <c r="G124" s="43">
        <f t="shared" si="6"/>
        <v>4363</v>
      </c>
    </row>
    <row r="125" spans="1:7" ht="15" customHeight="1" x14ac:dyDescent="0.2">
      <c r="A125" s="5" t="s">
        <v>36</v>
      </c>
      <c r="B125" s="41">
        <v>554</v>
      </c>
      <c r="C125" s="41">
        <v>1045</v>
      </c>
      <c r="D125" s="41">
        <v>568</v>
      </c>
      <c r="E125" s="41">
        <v>2820</v>
      </c>
      <c r="F125" s="41">
        <v>2697</v>
      </c>
      <c r="G125" s="43">
        <f t="shared" si="6"/>
        <v>7684</v>
      </c>
    </row>
    <row r="126" spans="1:7" ht="15" customHeight="1" x14ac:dyDescent="0.2">
      <c r="A126" s="5" t="s">
        <v>37</v>
      </c>
      <c r="B126" s="41">
        <v>2984</v>
      </c>
      <c r="C126" s="41">
        <v>2288</v>
      </c>
      <c r="D126" s="41">
        <v>1288</v>
      </c>
      <c r="E126" s="41">
        <v>1696</v>
      </c>
      <c r="F126" s="41">
        <v>1421</v>
      </c>
      <c r="G126" s="43">
        <f t="shared" si="6"/>
        <v>9677</v>
      </c>
    </row>
    <row r="127" spans="1:7" ht="15" customHeight="1" x14ac:dyDescent="0.2">
      <c r="A127" s="5" t="s">
        <v>38</v>
      </c>
      <c r="B127" s="41">
        <f>545+1</f>
        <v>546</v>
      </c>
      <c r="C127" s="41">
        <v>336</v>
      </c>
      <c r="D127" s="41">
        <v>52</v>
      </c>
      <c r="E127" s="41">
        <v>91</v>
      </c>
      <c r="F127" s="41">
        <v>20</v>
      </c>
      <c r="G127" s="43">
        <f t="shared" si="6"/>
        <v>1045</v>
      </c>
    </row>
    <row r="128" spans="1:7" ht="15" customHeight="1" x14ac:dyDescent="0.2">
      <c r="A128" s="5" t="s">
        <v>39</v>
      </c>
      <c r="B128" s="41">
        <v>519</v>
      </c>
      <c r="C128" s="41">
        <v>570</v>
      </c>
      <c r="D128" s="41">
        <v>47</v>
      </c>
      <c r="E128" s="41">
        <v>42</v>
      </c>
      <c r="F128" s="41">
        <v>4</v>
      </c>
      <c r="G128" s="43">
        <f t="shared" si="6"/>
        <v>1182</v>
      </c>
    </row>
    <row r="129" spans="1:8" ht="15" customHeight="1" x14ac:dyDescent="0.2">
      <c r="A129" s="5" t="s">
        <v>40</v>
      </c>
      <c r="B129" s="41">
        <v>145</v>
      </c>
      <c r="C129" s="41">
        <v>178</v>
      </c>
      <c r="D129" s="41">
        <v>34</v>
      </c>
      <c r="E129" s="41">
        <v>113</v>
      </c>
      <c r="F129" s="41">
        <v>57</v>
      </c>
      <c r="G129" s="43">
        <f t="shared" si="6"/>
        <v>527</v>
      </c>
    </row>
    <row r="130" spans="1:8" ht="15" customHeight="1" x14ac:dyDescent="0.2">
      <c r="A130" s="5" t="s">
        <v>41</v>
      </c>
      <c r="B130" s="41">
        <v>1173</v>
      </c>
      <c r="C130" s="41">
        <v>949</v>
      </c>
      <c r="D130" s="41">
        <v>251</v>
      </c>
      <c r="E130" s="41">
        <v>244</v>
      </c>
      <c r="F130" s="41">
        <v>58</v>
      </c>
      <c r="G130" s="43">
        <f t="shared" si="6"/>
        <v>2675</v>
      </c>
    </row>
    <row r="131" spans="1:8" ht="15" customHeight="1" x14ac:dyDescent="0.2">
      <c r="A131" s="5" t="s">
        <v>42</v>
      </c>
      <c r="B131" s="41">
        <v>1201</v>
      </c>
      <c r="C131" s="41">
        <v>781</v>
      </c>
      <c r="D131" s="41">
        <v>298</v>
      </c>
      <c r="E131" s="41">
        <v>347</v>
      </c>
      <c r="F131" s="41">
        <v>211</v>
      </c>
      <c r="G131" s="43">
        <f t="shared" si="6"/>
        <v>2838</v>
      </c>
    </row>
    <row r="132" spans="1:8" ht="15" customHeight="1" x14ac:dyDescent="0.2">
      <c r="A132" s="5" t="s">
        <v>43</v>
      </c>
      <c r="B132" s="41">
        <v>1332</v>
      </c>
      <c r="C132" s="41">
        <v>16</v>
      </c>
      <c r="D132" s="41">
        <v>11</v>
      </c>
      <c r="E132" s="41">
        <v>12</v>
      </c>
      <c r="F132" s="41">
        <v>6</v>
      </c>
      <c r="G132" s="43">
        <f t="shared" si="6"/>
        <v>1377</v>
      </c>
    </row>
    <row r="133" spans="1:8" ht="15" customHeight="1" x14ac:dyDescent="0.2">
      <c r="A133" s="5" t="s">
        <v>44</v>
      </c>
      <c r="B133" s="41">
        <f>714+1</f>
        <v>715</v>
      </c>
      <c r="C133" s="41">
        <v>343</v>
      </c>
      <c r="D133" s="41">
        <v>129</v>
      </c>
      <c r="E133" s="41">
        <v>179</v>
      </c>
      <c r="F133" s="41">
        <v>42</v>
      </c>
      <c r="G133" s="43">
        <f t="shared" si="6"/>
        <v>1408</v>
      </c>
    </row>
    <row r="134" spans="1:8" ht="23.25" customHeight="1" x14ac:dyDescent="0.2">
      <c r="A134" s="5" t="s">
        <v>45</v>
      </c>
      <c r="B134" s="41">
        <v>541</v>
      </c>
      <c r="C134" s="41">
        <v>392</v>
      </c>
      <c r="D134" s="41">
        <v>117</v>
      </c>
      <c r="E134" s="41">
        <v>172</v>
      </c>
      <c r="F134" s="41">
        <v>45</v>
      </c>
      <c r="G134" s="43">
        <f t="shared" si="6"/>
        <v>1267</v>
      </c>
    </row>
    <row r="135" spans="1:8" ht="15" customHeight="1" x14ac:dyDescent="0.2">
      <c r="A135" s="5" t="s">
        <v>46</v>
      </c>
      <c r="B135" s="41">
        <v>390</v>
      </c>
      <c r="C135" s="41">
        <v>230</v>
      </c>
      <c r="D135" s="41">
        <v>142</v>
      </c>
      <c r="E135" s="41">
        <v>228</v>
      </c>
      <c r="F135" s="41">
        <v>231</v>
      </c>
      <c r="G135" s="43">
        <f t="shared" si="6"/>
        <v>1221</v>
      </c>
    </row>
    <row r="136" spans="1:8" ht="15" customHeight="1" x14ac:dyDescent="0.2">
      <c r="A136" s="5" t="s">
        <v>47</v>
      </c>
      <c r="B136" s="41">
        <v>401</v>
      </c>
      <c r="C136" s="41">
        <v>472</v>
      </c>
      <c r="D136" s="41">
        <v>101</v>
      </c>
      <c r="E136" s="41">
        <v>357</v>
      </c>
      <c r="F136" s="41">
        <v>245</v>
      </c>
      <c r="G136" s="44">
        <f t="shared" si="6"/>
        <v>1576</v>
      </c>
    </row>
    <row r="137" spans="1:8" ht="15" customHeight="1" x14ac:dyDescent="0.2">
      <c r="A137" s="5" t="s">
        <v>48</v>
      </c>
      <c r="B137" s="41">
        <v>117</v>
      </c>
      <c r="C137" s="41">
        <v>69</v>
      </c>
      <c r="D137" s="41">
        <v>62</v>
      </c>
      <c r="E137" s="41">
        <v>38</v>
      </c>
      <c r="F137" s="41">
        <v>12</v>
      </c>
      <c r="G137" s="44">
        <f t="shared" si="6"/>
        <v>298</v>
      </c>
    </row>
    <row r="138" spans="1:8" ht="15.75" customHeight="1" x14ac:dyDescent="0.2">
      <c r="A138" s="6" t="s">
        <v>49</v>
      </c>
      <c r="B138" s="41">
        <v>87</v>
      </c>
      <c r="C138" s="41">
        <v>0</v>
      </c>
      <c r="D138" s="41">
        <v>0</v>
      </c>
      <c r="E138" s="41">
        <v>0</v>
      </c>
      <c r="F138" s="41">
        <v>0</v>
      </c>
      <c r="G138" s="44">
        <f t="shared" si="6"/>
        <v>87</v>
      </c>
    </row>
    <row r="139" spans="1:8" ht="15.75" customHeight="1" thickBot="1" x14ac:dyDescent="0.25">
      <c r="A139" s="8" t="s">
        <v>69</v>
      </c>
      <c r="B139" s="41">
        <v>0</v>
      </c>
      <c r="C139" s="41">
        <v>0</v>
      </c>
      <c r="D139" s="41">
        <v>1</v>
      </c>
      <c r="E139" s="41">
        <v>0</v>
      </c>
      <c r="F139" s="41">
        <v>0</v>
      </c>
      <c r="G139" s="44">
        <f t="shared" si="6"/>
        <v>1</v>
      </c>
    </row>
    <row r="140" spans="1:8" ht="15" customHeight="1" thickBot="1" x14ac:dyDescent="0.25">
      <c r="A140" s="7" t="s">
        <v>0</v>
      </c>
      <c r="B140" s="45">
        <f t="shared" ref="B140:G140" si="7">SUM(B117:B139)</f>
        <v>21439</v>
      </c>
      <c r="C140" s="45">
        <f t="shared" si="7"/>
        <v>15669</v>
      </c>
      <c r="D140" s="45">
        <f t="shared" si="7"/>
        <v>6212</v>
      </c>
      <c r="E140" s="45">
        <f t="shared" si="7"/>
        <v>9688</v>
      </c>
      <c r="F140" s="45">
        <f t="shared" si="7"/>
        <v>6251</v>
      </c>
      <c r="G140" s="46">
        <f t="shared" si="7"/>
        <v>59259</v>
      </c>
    </row>
    <row r="141" spans="1:8" ht="7.5" customHeight="1" x14ac:dyDescent="0.2">
      <c r="A141" s="10"/>
      <c r="B141" s="27"/>
      <c r="C141" s="27"/>
      <c r="D141" s="27"/>
      <c r="E141" s="27"/>
      <c r="F141" s="27"/>
      <c r="G141" s="27"/>
    </row>
    <row r="142" spans="1:8" ht="27.75" customHeight="1" x14ac:dyDescent="0.2">
      <c r="A142" s="113"/>
      <c r="B142" s="113"/>
      <c r="C142" s="113"/>
      <c r="D142" s="113"/>
      <c r="E142" s="113"/>
      <c r="F142" s="113"/>
      <c r="G142" s="113"/>
      <c r="H142" s="92"/>
    </row>
    <row r="143" spans="1:8" ht="15" customHeight="1" x14ac:dyDescent="0.2">
      <c r="A143" s="111" t="s">
        <v>58</v>
      </c>
      <c r="B143" s="111"/>
      <c r="C143" s="111"/>
      <c r="D143" s="111"/>
      <c r="E143" s="111"/>
      <c r="F143" s="111"/>
      <c r="G143" s="111"/>
    </row>
    <row r="144" spans="1:8" ht="15" customHeight="1" x14ac:dyDescent="0.2">
      <c r="A144" s="108" t="s">
        <v>87</v>
      </c>
      <c r="B144" s="108"/>
      <c r="C144" s="108"/>
      <c r="D144" s="108"/>
      <c r="E144" s="108"/>
      <c r="F144" s="108"/>
      <c r="G144" s="108"/>
    </row>
    <row r="145" spans="1:7" ht="15" customHeight="1" x14ac:dyDescent="0.2">
      <c r="A145" s="108"/>
      <c r="B145" s="108"/>
      <c r="C145" s="108"/>
      <c r="D145" s="108"/>
      <c r="E145" s="108"/>
      <c r="F145" s="108"/>
      <c r="G145" s="108"/>
    </row>
    <row r="146" spans="1:7" ht="15" customHeight="1" x14ac:dyDescent="0.2">
      <c r="A146" s="28" t="s">
        <v>7</v>
      </c>
      <c r="E146" s="105"/>
      <c r="F146" s="105"/>
      <c r="G146" s="105"/>
    </row>
    <row r="147" spans="1:7" ht="10.5" customHeight="1" x14ac:dyDescent="0.2">
      <c r="A147" s="28"/>
      <c r="E147" s="109"/>
      <c r="F147" s="109"/>
      <c r="G147" s="109"/>
    </row>
    <row r="148" spans="1:7" ht="15" customHeight="1" x14ac:dyDescent="0.2">
      <c r="A148" s="30" t="s">
        <v>72</v>
      </c>
      <c r="E148" s="29" t="s">
        <v>8</v>
      </c>
      <c r="F148" s="29"/>
      <c r="G148" s="29"/>
    </row>
    <row r="149" spans="1:7" ht="15" customHeight="1" x14ac:dyDescent="0.2">
      <c r="A149" s="31">
        <f>total!A39</f>
        <v>42424</v>
      </c>
      <c r="E149" s="11" t="s">
        <v>6</v>
      </c>
      <c r="F149" s="11"/>
      <c r="G149" s="11"/>
    </row>
    <row r="150" spans="1:7" ht="15" customHeight="1" x14ac:dyDescent="0.2">
      <c r="A150" s="109" t="s">
        <v>54</v>
      </c>
      <c r="B150" s="109"/>
      <c r="C150" s="109"/>
      <c r="D150" s="109"/>
      <c r="E150" s="109"/>
      <c r="F150" s="109"/>
      <c r="G150" s="109"/>
    </row>
    <row r="151" spans="1:7" ht="15" customHeight="1" x14ac:dyDescent="0.2">
      <c r="A151" s="109" t="s">
        <v>76</v>
      </c>
      <c r="B151" s="109"/>
      <c r="C151" s="109"/>
      <c r="D151" s="109"/>
      <c r="E151" s="109"/>
      <c r="F151" s="50"/>
      <c r="G151" s="50"/>
    </row>
    <row r="152" spans="1:7" ht="15" customHeight="1" thickBot="1" x14ac:dyDescent="0.25">
      <c r="A152" s="37"/>
      <c r="B152" s="37"/>
      <c r="C152" s="38"/>
      <c r="D152" s="38"/>
      <c r="E152" s="38"/>
      <c r="F152" s="38"/>
    </row>
    <row r="153" spans="1:7" ht="15" customHeight="1" thickBot="1" x14ac:dyDescent="0.25">
      <c r="A153" s="13" t="s">
        <v>27</v>
      </c>
      <c r="B153" s="14" t="s">
        <v>1</v>
      </c>
      <c r="C153" s="15" t="s">
        <v>2</v>
      </c>
      <c r="D153" s="15" t="s">
        <v>3</v>
      </c>
      <c r="E153" s="15" t="s">
        <v>4</v>
      </c>
      <c r="F153" s="39" t="s">
        <v>5</v>
      </c>
      <c r="G153" s="40" t="s">
        <v>65</v>
      </c>
    </row>
    <row r="154" spans="1:7" ht="15" customHeight="1" x14ac:dyDescent="0.2">
      <c r="A154" s="18" t="s">
        <v>28</v>
      </c>
      <c r="B154" s="51">
        <f t="shared" ref="B154:F163" si="8">AVERAGE(B5,B41,B79,B117)</f>
        <v>392.5</v>
      </c>
      <c r="C154" s="51">
        <f t="shared" si="8"/>
        <v>181</v>
      </c>
      <c r="D154" s="51">
        <f t="shared" si="8"/>
        <v>163</v>
      </c>
      <c r="E154" s="51">
        <f t="shared" si="8"/>
        <v>102.25</v>
      </c>
      <c r="F154" s="51">
        <f t="shared" si="8"/>
        <v>129.75</v>
      </c>
      <c r="G154" s="87">
        <f>SUM(B154:F154)</f>
        <v>968.5</v>
      </c>
    </row>
    <row r="155" spans="1:7" ht="15" customHeight="1" x14ac:dyDescent="0.2">
      <c r="A155" s="8" t="s">
        <v>29</v>
      </c>
      <c r="B155" s="51">
        <f t="shared" si="8"/>
        <v>86.75</v>
      </c>
      <c r="C155" s="51">
        <f t="shared" si="8"/>
        <v>14.75</v>
      </c>
      <c r="D155" s="51">
        <f t="shared" si="8"/>
        <v>37.5</v>
      </c>
      <c r="E155" s="51">
        <f t="shared" si="8"/>
        <v>6</v>
      </c>
      <c r="F155" s="51">
        <f t="shared" si="8"/>
        <v>6</v>
      </c>
      <c r="G155" s="87">
        <f t="shared" ref="G155:G176" si="9">SUM(B155:F155)</f>
        <v>151</v>
      </c>
    </row>
    <row r="156" spans="1:7" ht="15" customHeight="1" x14ac:dyDescent="0.2">
      <c r="A156" s="8" t="s">
        <v>30</v>
      </c>
      <c r="B156" s="51">
        <f t="shared" si="8"/>
        <v>2802.5</v>
      </c>
      <c r="C156" s="51">
        <f t="shared" si="8"/>
        <v>1135</v>
      </c>
      <c r="D156" s="51">
        <f t="shared" si="8"/>
        <v>825.25</v>
      </c>
      <c r="E156" s="51">
        <f t="shared" si="8"/>
        <v>382</v>
      </c>
      <c r="F156" s="51">
        <f t="shared" si="8"/>
        <v>244.75</v>
      </c>
      <c r="G156" s="87">
        <f t="shared" si="9"/>
        <v>5389.5</v>
      </c>
    </row>
    <row r="157" spans="1:7" ht="24" customHeight="1" x14ac:dyDescent="0.2">
      <c r="A157" s="8" t="s">
        <v>31</v>
      </c>
      <c r="B157" s="51">
        <f t="shared" si="8"/>
        <v>15.75</v>
      </c>
      <c r="C157" s="51">
        <f t="shared" si="8"/>
        <v>3</v>
      </c>
      <c r="D157" s="51">
        <f t="shared" si="8"/>
        <v>5</v>
      </c>
      <c r="E157" s="51">
        <f t="shared" si="8"/>
        <v>3.5</v>
      </c>
      <c r="F157" s="51">
        <f t="shared" si="8"/>
        <v>1</v>
      </c>
      <c r="G157" s="87">
        <f t="shared" si="9"/>
        <v>28.25</v>
      </c>
    </row>
    <row r="158" spans="1:7" ht="24" customHeight="1" x14ac:dyDescent="0.2">
      <c r="A158" s="8" t="s">
        <v>32</v>
      </c>
      <c r="B158" s="51">
        <f t="shared" si="8"/>
        <v>247.75</v>
      </c>
      <c r="C158" s="51">
        <f t="shared" si="8"/>
        <v>55.75</v>
      </c>
      <c r="D158" s="51">
        <f t="shared" si="8"/>
        <v>15.75</v>
      </c>
      <c r="E158" s="51">
        <f t="shared" si="8"/>
        <v>21</v>
      </c>
      <c r="F158" s="51">
        <f t="shared" si="8"/>
        <v>6</v>
      </c>
      <c r="G158" s="87">
        <f t="shared" si="9"/>
        <v>346.25</v>
      </c>
    </row>
    <row r="159" spans="1:7" ht="15" customHeight="1" x14ac:dyDescent="0.2">
      <c r="A159" s="8" t="s">
        <v>33</v>
      </c>
      <c r="B159" s="51">
        <f t="shared" si="8"/>
        <v>1559.5</v>
      </c>
      <c r="C159" s="51">
        <f t="shared" si="8"/>
        <v>1458.25</v>
      </c>
      <c r="D159" s="51">
        <f t="shared" si="8"/>
        <v>528.75</v>
      </c>
      <c r="E159" s="51">
        <f t="shared" si="8"/>
        <v>1200</v>
      </c>
      <c r="F159" s="51">
        <f t="shared" si="8"/>
        <v>245.5</v>
      </c>
      <c r="G159" s="87">
        <f t="shared" si="9"/>
        <v>4992</v>
      </c>
    </row>
    <row r="160" spans="1:7" ht="22.5" customHeight="1" x14ac:dyDescent="0.2">
      <c r="A160" s="8" t="s">
        <v>34</v>
      </c>
      <c r="B160" s="51">
        <f t="shared" si="8"/>
        <v>4588.25</v>
      </c>
      <c r="C160" s="51">
        <f t="shared" si="8"/>
        <v>2293</v>
      </c>
      <c r="D160" s="51">
        <f t="shared" si="8"/>
        <v>1209.5</v>
      </c>
      <c r="E160" s="51">
        <f t="shared" si="8"/>
        <v>1433.25</v>
      </c>
      <c r="F160" s="51">
        <f t="shared" si="8"/>
        <v>466.25</v>
      </c>
      <c r="G160" s="87">
        <f t="shared" si="9"/>
        <v>9990.25</v>
      </c>
    </row>
    <row r="161" spans="1:7" ht="15" customHeight="1" x14ac:dyDescent="0.2">
      <c r="A161" s="8" t="s">
        <v>35</v>
      </c>
      <c r="B161" s="51">
        <f t="shared" si="8"/>
        <v>1044.5</v>
      </c>
      <c r="C161" s="51">
        <f t="shared" si="8"/>
        <v>2441.75</v>
      </c>
      <c r="D161" s="51">
        <f t="shared" si="8"/>
        <v>279.25</v>
      </c>
      <c r="E161" s="51">
        <f t="shared" si="8"/>
        <v>159.75</v>
      </c>
      <c r="F161" s="51">
        <f t="shared" si="8"/>
        <v>59.25</v>
      </c>
      <c r="G161" s="87">
        <f t="shared" si="9"/>
        <v>3984.5</v>
      </c>
    </row>
    <row r="162" spans="1:7" ht="15" customHeight="1" x14ac:dyDescent="0.2">
      <c r="A162" s="8" t="s">
        <v>36</v>
      </c>
      <c r="B162" s="51">
        <f t="shared" si="8"/>
        <v>501.25</v>
      </c>
      <c r="C162" s="51">
        <f t="shared" si="8"/>
        <v>965.75</v>
      </c>
      <c r="D162" s="51">
        <f t="shared" si="8"/>
        <v>384.75</v>
      </c>
      <c r="E162" s="51">
        <f t="shared" si="8"/>
        <v>2551.75</v>
      </c>
      <c r="F162" s="51">
        <f t="shared" si="8"/>
        <v>2084</v>
      </c>
      <c r="G162" s="87">
        <f t="shared" si="9"/>
        <v>6487.5</v>
      </c>
    </row>
    <row r="163" spans="1:7" ht="15" customHeight="1" x14ac:dyDescent="0.2">
      <c r="A163" s="8" t="s">
        <v>37</v>
      </c>
      <c r="B163" s="51">
        <f t="shared" si="8"/>
        <v>2881.75</v>
      </c>
      <c r="C163" s="51">
        <f t="shared" si="8"/>
        <v>2151.25</v>
      </c>
      <c r="D163" s="51">
        <f t="shared" si="8"/>
        <v>1262.5</v>
      </c>
      <c r="E163" s="51">
        <f t="shared" si="8"/>
        <v>1559</v>
      </c>
      <c r="F163" s="51">
        <f t="shared" si="8"/>
        <v>1096.25</v>
      </c>
      <c r="G163" s="87">
        <f t="shared" si="9"/>
        <v>8950.75</v>
      </c>
    </row>
    <row r="164" spans="1:7" ht="15" customHeight="1" x14ac:dyDescent="0.2">
      <c r="A164" s="8" t="s">
        <v>38</v>
      </c>
      <c r="B164" s="51">
        <f t="shared" ref="B164:F173" si="10">AVERAGE(B15,B51,B89,B127)</f>
        <v>556.5</v>
      </c>
      <c r="C164" s="51">
        <f t="shared" si="10"/>
        <v>322</v>
      </c>
      <c r="D164" s="51">
        <f t="shared" si="10"/>
        <v>53</v>
      </c>
      <c r="E164" s="51">
        <f t="shared" si="10"/>
        <v>89.75</v>
      </c>
      <c r="F164" s="51">
        <f t="shared" si="10"/>
        <v>19.5</v>
      </c>
      <c r="G164" s="87">
        <f t="shared" si="9"/>
        <v>1040.75</v>
      </c>
    </row>
    <row r="165" spans="1:7" ht="15" customHeight="1" x14ac:dyDescent="0.2">
      <c r="A165" s="8" t="s">
        <v>39</v>
      </c>
      <c r="B165" s="51">
        <f t="shared" si="10"/>
        <v>500</v>
      </c>
      <c r="C165" s="51">
        <f t="shared" si="10"/>
        <v>551.25</v>
      </c>
      <c r="D165" s="51">
        <f t="shared" si="10"/>
        <v>45.5</v>
      </c>
      <c r="E165" s="51">
        <f t="shared" si="10"/>
        <v>39.75</v>
      </c>
      <c r="F165" s="51">
        <f t="shared" si="10"/>
        <v>4</v>
      </c>
      <c r="G165" s="87">
        <f t="shared" si="9"/>
        <v>1140.5</v>
      </c>
    </row>
    <row r="166" spans="1:7" ht="15" customHeight="1" x14ac:dyDescent="0.2">
      <c r="A166" s="8" t="s">
        <v>40</v>
      </c>
      <c r="B166" s="51">
        <f t="shared" si="10"/>
        <v>146.5</v>
      </c>
      <c r="C166" s="51">
        <f t="shared" si="10"/>
        <v>158</v>
      </c>
      <c r="D166" s="51">
        <f t="shared" si="10"/>
        <v>31.75</v>
      </c>
      <c r="E166" s="51">
        <f t="shared" si="10"/>
        <v>107.5</v>
      </c>
      <c r="F166" s="51">
        <f t="shared" si="10"/>
        <v>55.25</v>
      </c>
      <c r="G166" s="87">
        <f t="shared" si="9"/>
        <v>499</v>
      </c>
    </row>
    <row r="167" spans="1:7" ht="16.5" customHeight="1" x14ac:dyDescent="0.2">
      <c r="A167" s="8" t="s">
        <v>41</v>
      </c>
      <c r="B167" s="51">
        <f t="shared" si="10"/>
        <v>1108.75</v>
      </c>
      <c r="C167" s="51">
        <f t="shared" si="10"/>
        <v>918</v>
      </c>
      <c r="D167" s="51">
        <f t="shared" si="10"/>
        <v>254.5</v>
      </c>
      <c r="E167" s="51">
        <f t="shared" si="10"/>
        <v>237.5</v>
      </c>
      <c r="F167" s="51">
        <f t="shared" si="10"/>
        <v>51.5</v>
      </c>
      <c r="G167" s="87">
        <f t="shared" si="9"/>
        <v>2570.25</v>
      </c>
    </row>
    <row r="168" spans="1:7" ht="15" customHeight="1" x14ac:dyDescent="0.2">
      <c r="A168" s="8" t="s">
        <v>42</v>
      </c>
      <c r="B168" s="51">
        <f t="shared" si="10"/>
        <v>1156.75</v>
      </c>
      <c r="C168" s="51">
        <f t="shared" si="10"/>
        <v>746.5</v>
      </c>
      <c r="D168" s="51">
        <f t="shared" si="10"/>
        <v>298.25</v>
      </c>
      <c r="E168" s="51">
        <f t="shared" si="10"/>
        <v>327.25</v>
      </c>
      <c r="F168" s="51">
        <f t="shared" si="10"/>
        <v>178.5</v>
      </c>
      <c r="G168" s="87">
        <f t="shared" si="9"/>
        <v>2707.25</v>
      </c>
    </row>
    <row r="169" spans="1:7" ht="15" customHeight="1" x14ac:dyDescent="0.2">
      <c r="A169" s="8" t="s">
        <v>43</v>
      </c>
      <c r="B169" s="51">
        <f t="shared" si="10"/>
        <v>1303.75</v>
      </c>
      <c r="C169" s="51">
        <f t="shared" si="10"/>
        <v>16.25</v>
      </c>
      <c r="D169" s="51">
        <f t="shared" si="10"/>
        <v>11</v>
      </c>
      <c r="E169" s="51">
        <f t="shared" si="10"/>
        <v>12</v>
      </c>
      <c r="F169" s="51">
        <f t="shared" si="10"/>
        <v>6.25</v>
      </c>
      <c r="G169" s="87">
        <f t="shared" si="9"/>
        <v>1349.25</v>
      </c>
    </row>
    <row r="170" spans="1:7" ht="15" customHeight="1" x14ac:dyDescent="0.2">
      <c r="A170" s="8" t="s">
        <v>44</v>
      </c>
      <c r="B170" s="51">
        <f t="shared" si="10"/>
        <v>673.5</v>
      </c>
      <c r="C170" s="51">
        <f t="shared" si="10"/>
        <v>327</v>
      </c>
      <c r="D170" s="51">
        <f t="shared" si="10"/>
        <v>136.75</v>
      </c>
      <c r="E170" s="51">
        <f t="shared" si="10"/>
        <v>154.75</v>
      </c>
      <c r="F170" s="51">
        <f t="shared" si="10"/>
        <v>36.5</v>
      </c>
      <c r="G170" s="87">
        <f t="shared" si="9"/>
        <v>1328.5</v>
      </c>
    </row>
    <row r="171" spans="1:7" ht="24.75" customHeight="1" x14ac:dyDescent="0.2">
      <c r="A171" s="8" t="s">
        <v>45</v>
      </c>
      <c r="B171" s="51">
        <f t="shared" si="10"/>
        <v>533.25</v>
      </c>
      <c r="C171" s="51">
        <f t="shared" si="10"/>
        <v>386.25</v>
      </c>
      <c r="D171" s="51">
        <f t="shared" si="10"/>
        <v>117</v>
      </c>
      <c r="E171" s="51">
        <f t="shared" si="10"/>
        <v>167.5</v>
      </c>
      <c r="F171" s="51">
        <f t="shared" si="10"/>
        <v>42.5</v>
      </c>
      <c r="G171" s="87">
        <f t="shared" si="9"/>
        <v>1246.5</v>
      </c>
    </row>
    <row r="172" spans="1:7" ht="15" customHeight="1" x14ac:dyDescent="0.2">
      <c r="A172" s="8" t="s">
        <v>46</v>
      </c>
      <c r="B172" s="51">
        <f t="shared" si="10"/>
        <v>376</v>
      </c>
      <c r="C172" s="51">
        <f t="shared" si="10"/>
        <v>207.75</v>
      </c>
      <c r="D172" s="51">
        <f t="shared" si="10"/>
        <v>125.75</v>
      </c>
      <c r="E172" s="51">
        <f t="shared" si="10"/>
        <v>204.75</v>
      </c>
      <c r="F172" s="51">
        <f t="shared" si="10"/>
        <v>185.5</v>
      </c>
      <c r="G172" s="87">
        <f t="shared" si="9"/>
        <v>1099.75</v>
      </c>
    </row>
    <row r="173" spans="1:7" ht="15" customHeight="1" x14ac:dyDescent="0.2">
      <c r="A173" s="8" t="s">
        <v>47</v>
      </c>
      <c r="B173" s="51">
        <f t="shared" si="10"/>
        <v>391</v>
      </c>
      <c r="C173" s="51">
        <f t="shared" si="10"/>
        <v>456.25</v>
      </c>
      <c r="D173" s="51">
        <f t="shared" si="10"/>
        <v>90.25</v>
      </c>
      <c r="E173" s="51">
        <f t="shared" si="10"/>
        <v>354.5</v>
      </c>
      <c r="F173" s="51">
        <f t="shared" si="10"/>
        <v>228.5</v>
      </c>
      <c r="G173" s="87">
        <f t="shared" si="9"/>
        <v>1520.5</v>
      </c>
    </row>
    <row r="174" spans="1:7" ht="15" customHeight="1" x14ac:dyDescent="0.2">
      <c r="A174" s="8" t="s">
        <v>48</v>
      </c>
      <c r="B174" s="51">
        <f t="shared" ref="B174:F176" si="11">AVERAGE(B25,B61,B99,B137)</f>
        <v>115.75</v>
      </c>
      <c r="C174" s="51">
        <f t="shared" si="11"/>
        <v>65.25</v>
      </c>
      <c r="D174" s="51">
        <f t="shared" si="11"/>
        <v>62.5</v>
      </c>
      <c r="E174" s="51">
        <f t="shared" si="11"/>
        <v>32.25</v>
      </c>
      <c r="F174" s="51">
        <f t="shared" si="11"/>
        <v>15</v>
      </c>
      <c r="G174" s="87">
        <f t="shared" si="9"/>
        <v>290.75</v>
      </c>
    </row>
    <row r="175" spans="1:7" ht="15" customHeight="1" x14ac:dyDescent="0.2">
      <c r="A175" s="9" t="s">
        <v>49</v>
      </c>
      <c r="B175" s="51">
        <f t="shared" si="11"/>
        <v>90.25</v>
      </c>
      <c r="C175" s="51">
        <f t="shared" si="11"/>
        <v>0</v>
      </c>
      <c r="D175" s="51">
        <f t="shared" si="11"/>
        <v>0</v>
      </c>
      <c r="E175" s="51">
        <f t="shared" si="11"/>
        <v>0</v>
      </c>
      <c r="F175" s="51">
        <f t="shared" si="11"/>
        <v>0</v>
      </c>
      <c r="G175" s="87">
        <f t="shared" si="9"/>
        <v>90.25</v>
      </c>
    </row>
    <row r="176" spans="1:7" ht="15" customHeight="1" thickBot="1" x14ac:dyDescent="0.25">
      <c r="A176" s="8" t="s">
        <v>69</v>
      </c>
      <c r="B176" s="51">
        <f t="shared" si="11"/>
        <v>0</v>
      </c>
      <c r="C176" s="51">
        <f t="shared" si="11"/>
        <v>0</v>
      </c>
      <c r="D176" s="51">
        <f t="shared" si="11"/>
        <v>1</v>
      </c>
      <c r="E176" s="51">
        <f t="shared" si="11"/>
        <v>0</v>
      </c>
      <c r="F176" s="51">
        <f t="shared" si="11"/>
        <v>0</v>
      </c>
      <c r="G176" s="87">
        <f t="shared" si="9"/>
        <v>1</v>
      </c>
    </row>
    <row r="177" spans="1:8" ht="15" customHeight="1" thickBot="1" x14ac:dyDescent="0.25">
      <c r="A177" s="7" t="s">
        <v>0</v>
      </c>
      <c r="B177" s="78">
        <f t="shared" ref="B177:G177" si="12">SUM(B154:B176)</f>
        <v>21072.5</v>
      </c>
      <c r="C177" s="52">
        <f t="shared" si="12"/>
        <v>14854</v>
      </c>
      <c r="D177" s="52">
        <f t="shared" si="12"/>
        <v>5938.5</v>
      </c>
      <c r="E177" s="52">
        <f t="shared" si="12"/>
        <v>9146</v>
      </c>
      <c r="F177" s="52">
        <f t="shared" si="12"/>
        <v>5161.75</v>
      </c>
      <c r="G177" s="79">
        <f t="shared" si="12"/>
        <v>56172.75</v>
      </c>
    </row>
    <row r="178" spans="1:8" ht="6.75" customHeight="1" x14ac:dyDescent="0.2">
      <c r="A178" s="10"/>
      <c r="B178" s="24"/>
      <c r="C178" s="24"/>
      <c r="D178" s="24"/>
      <c r="E178" s="24"/>
      <c r="F178" s="24"/>
      <c r="G178" s="24"/>
    </row>
    <row r="179" spans="1:8" ht="28.5" customHeight="1" x14ac:dyDescent="0.2">
      <c r="A179" s="113"/>
      <c r="B179" s="113"/>
      <c r="C179" s="113"/>
      <c r="D179" s="113"/>
      <c r="E179" s="113"/>
      <c r="F179" s="113"/>
      <c r="G179" s="113"/>
      <c r="H179" s="92"/>
    </row>
    <row r="180" spans="1:8" ht="14.25" x14ac:dyDescent="0.2">
      <c r="A180" s="111" t="s">
        <v>58</v>
      </c>
      <c r="B180" s="111"/>
      <c r="C180" s="111"/>
      <c r="D180" s="111"/>
      <c r="E180" s="111"/>
      <c r="F180" s="111"/>
      <c r="G180" s="111"/>
    </row>
    <row r="181" spans="1:8" ht="12.75" customHeight="1" x14ac:dyDescent="0.2">
      <c r="A181" s="108" t="s">
        <v>89</v>
      </c>
      <c r="B181" s="108"/>
      <c r="C181" s="108"/>
      <c r="D181" s="108"/>
      <c r="E181" s="108"/>
      <c r="F181" s="108"/>
      <c r="G181" s="108"/>
    </row>
    <row r="182" spans="1:8" x14ac:dyDescent="0.2">
      <c r="A182" s="108"/>
      <c r="B182" s="108"/>
      <c r="C182" s="108"/>
      <c r="D182" s="108"/>
      <c r="E182" s="108"/>
      <c r="F182" s="108"/>
      <c r="G182" s="108"/>
    </row>
    <row r="183" spans="1:8" x14ac:dyDescent="0.2">
      <c r="A183" s="28" t="s">
        <v>7</v>
      </c>
      <c r="E183" s="105"/>
      <c r="F183" s="105"/>
      <c r="G183" s="105"/>
    </row>
    <row r="184" spans="1:8" x14ac:dyDescent="0.2">
      <c r="A184" s="28"/>
      <c r="E184" s="109"/>
      <c r="F184" s="109"/>
      <c r="G184" s="109"/>
    </row>
    <row r="185" spans="1:8" x14ac:dyDescent="0.2">
      <c r="A185" s="30" t="s">
        <v>72</v>
      </c>
      <c r="E185" s="29" t="s">
        <v>8</v>
      </c>
      <c r="F185" s="29"/>
      <c r="G185" s="29"/>
    </row>
    <row r="186" spans="1:8" x14ac:dyDescent="0.2">
      <c r="A186" s="31">
        <f>total!A39</f>
        <v>42424</v>
      </c>
      <c r="E186" s="11" t="s">
        <v>6</v>
      </c>
      <c r="F186" s="11"/>
      <c r="G186" s="11"/>
    </row>
  </sheetData>
  <mergeCells count="35">
    <mergeCell ref="A105:G105"/>
    <mergeCell ref="A104:G104"/>
    <mergeCell ref="A142:G142"/>
    <mergeCell ref="E183:G183"/>
    <mergeCell ref="A179:G179"/>
    <mergeCell ref="E110:G110"/>
    <mergeCell ref="A144:G145"/>
    <mergeCell ref="E147:G147"/>
    <mergeCell ref="A106:G107"/>
    <mergeCell ref="A1:G1"/>
    <mergeCell ref="A2:G2"/>
    <mergeCell ref="A31:G31"/>
    <mergeCell ref="A32:G33"/>
    <mergeCell ref="A30:I30"/>
    <mergeCell ref="A67:G67"/>
    <mergeCell ref="A68:G69"/>
    <mergeCell ref="E71:G71"/>
    <mergeCell ref="E72:G72"/>
    <mergeCell ref="A75:G75"/>
    <mergeCell ref="A76:G76"/>
    <mergeCell ref="E184:G184"/>
    <mergeCell ref="E34:G34"/>
    <mergeCell ref="E35:G35"/>
    <mergeCell ref="A38:G38"/>
    <mergeCell ref="A39:G39"/>
    <mergeCell ref="E146:G146"/>
    <mergeCell ref="A66:I66"/>
    <mergeCell ref="A180:G180"/>
    <mergeCell ref="A151:E151"/>
    <mergeCell ref="A181:G182"/>
    <mergeCell ref="A113:G113"/>
    <mergeCell ref="A114:G114"/>
    <mergeCell ref="A143:G143"/>
    <mergeCell ref="A150:G150"/>
    <mergeCell ref="E109:G109"/>
  </mergeCells>
  <pageMargins left="0" right="0" top="0" bottom="0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opLeftCell="A16" zoomScaleNormal="100" workbookViewId="0">
      <selection activeCell="B6" sqref="B6:B11"/>
    </sheetView>
  </sheetViews>
  <sheetFormatPr defaultRowHeight="12.75" x14ac:dyDescent="0.2"/>
  <cols>
    <col min="1" max="1" width="56.7109375" style="12" customWidth="1"/>
    <col min="2" max="2" width="13.28515625" style="12" customWidth="1"/>
    <col min="3" max="4" width="11.85546875" style="12" customWidth="1"/>
    <col min="5" max="5" width="13.42578125" style="12" customWidth="1"/>
    <col min="6" max="6" width="15.42578125" style="12" customWidth="1"/>
    <col min="7" max="7" width="24.5703125" style="12" customWidth="1"/>
    <col min="8" max="16384" width="9.140625" style="12"/>
  </cols>
  <sheetData>
    <row r="1" spans="1:8" ht="15" customHeight="1" x14ac:dyDescent="0.2">
      <c r="A1" s="109" t="s">
        <v>60</v>
      </c>
      <c r="B1" s="109"/>
      <c r="C1" s="109"/>
      <c r="D1" s="109"/>
      <c r="E1" s="109"/>
      <c r="F1" s="109"/>
      <c r="G1" s="109"/>
      <c r="H1" s="29"/>
    </row>
    <row r="2" spans="1:8" ht="15" customHeight="1" x14ac:dyDescent="0.2">
      <c r="A2" s="109" t="s">
        <v>70</v>
      </c>
      <c r="B2" s="109"/>
      <c r="C2" s="109"/>
      <c r="D2" s="109"/>
      <c r="E2" s="109"/>
      <c r="F2" s="109"/>
      <c r="G2" s="109"/>
      <c r="H2" s="29"/>
    </row>
    <row r="3" spans="1:8" ht="15" customHeight="1" thickBot="1" x14ac:dyDescent="0.25">
      <c r="A3" s="11"/>
      <c r="B3" s="11"/>
      <c r="C3" s="11"/>
      <c r="D3" s="11"/>
      <c r="E3" s="11"/>
      <c r="F3" s="11"/>
      <c r="G3" s="11"/>
      <c r="H3" s="29"/>
    </row>
    <row r="4" spans="1:8" ht="15" customHeight="1" thickBot="1" x14ac:dyDescent="0.25">
      <c r="A4" s="13" t="s">
        <v>27</v>
      </c>
      <c r="B4" s="14" t="s">
        <v>50</v>
      </c>
      <c r="C4" s="15" t="s">
        <v>51</v>
      </c>
      <c r="D4" s="15" t="s">
        <v>52</v>
      </c>
      <c r="E4" s="15" t="s">
        <v>53</v>
      </c>
      <c r="F4" s="16" t="s">
        <v>66</v>
      </c>
      <c r="G4" s="17" t="s">
        <v>9</v>
      </c>
      <c r="H4" s="29"/>
    </row>
    <row r="5" spans="1:8" ht="15.75" customHeight="1" x14ac:dyDescent="0.2">
      <c r="A5" s="18" t="s">
        <v>28</v>
      </c>
      <c r="B5" s="19">
        <f>'europeans by district'!G5</f>
        <v>1028</v>
      </c>
      <c r="C5" s="19">
        <f>'europeans by district'!G41</f>
        <v>953</v>
      </c>
      <c r="D5" s="19">
        <f>'europeans by district'!G79</f>
        <v>944</v>
      </c>
      <c r="E5" s="19">
        <f>'europeans by district'!G117</f>
        <v>949</v>
      </c>
      <c r="F5" s="19">
        <f>AVERAGE(B5:E5)</f>
        <v>968.5</v>
      </c>
      <c r="G5" s="20">
        <f>F5/F28</f>
        <v>1.7241456044078313E-2</v>
      </c>
    </row>
    <row r="6" spans="1:8" ht="15" customHeight="1" x14ac:dyDescent="0.2">
      <c r="A6" s="8" t="s">
        <v>29</v>
      </c>
      <c r="B6" s="19">
        <f>'europeans by district'!G6</f>
        <v>127</v>
      </c>
      <c r="C6" s="19">
        <f>'europeans by district'!G42</f>
        <v>105</v>
      </c>
      <c r="D6" s="19">
        <f>'europeans by district'!G80</f>
        <v>101</v>
      </c>
      <c r="E6" s="19">
        <f>'europeans by district'!G118</f>
        <v>271</v>
      </c>
      <c r="F6" s="19">
        <f t="shared" ref="F6:F28" si="0">AVERAGE(B6:E6)</f>
        <v>151</v>
      </c>
      <c r="G6" s="20">
        <f>F6/F28</f>
        <v>2.6881361514257359E-3</v>
      </c>
    </row>
    <row r="7" spans="1:8" ht="15" customHeight="1" x14ac:dyDescent="0.2">
      <c r="A7" s="8" t="s">
        <v>30</v>
      </c>
      <c r="B7" s="19">
        <f>'europeans by district'!G7</f>
        <v>5426</v>
      </c>
      <c r="C7" s="19">
        <f>'europeans by district'!G43</f>
        <v>5400</v>
      </c>
      <c r="D7" s="19">
        <f>'europeans by district'!G81</f>
        <v>5379</v>
      </c>
      <c r="E7" s="19">
        <f>'europeans by district'!G119</f>
        <v>5353</v>
      </c>
      <c r="F7" s="19">
        <f t="shared" si="0"/>
        <v>5389.5</v>
      </c>
      <c r="G7" s="20">
        <f>F7/F28</f>
        <v>9.5945097934496709E-2</v>
      </c>
    </row>
    <row r="8" spans="1:8" ht="21.75" customHeight="1" x14ac:dyDescent="0.2">
      <c r="A8" s="8" t="s">
        <v>31</v>
      </c>
      <c r="B8" s="19">
        <f>'europeans by district'!G8</f>
        <v>25</v>
      </c>
      <c r="C8" s="19">
        <f>'europeans by district'!G44</f>
        <v>28</v>
      </c>
      <c r="D8" s="19">
        <f>'europeans by district'!G82</f>
        <v>30</v>
      </c>
      <c r="E8" s="19">
        <f>'europeans by district'!G120</f>
        <v>30</v>
      </c>
      <c r="F8" s="19">
        <f t="shared" si="0"/>
        <v>28.25</v>
      </c>
      <c r="G8" s="20">
        <f>F8/F28</f>
        <v>5.0291288925680155E-4</v>
      </c>
    </row>
    <row r="9" spans="1:8" ht="24" x14ac:dyDescent="0.2">
      <c r="A9" s="8" t="s">
        <v>32</v>
      </c>
      <c r="B9" s="19">
        <f>'europeans by district'!G9</f>
        <v>344</v>
      </c>
      <c r="C9" s="19">
        <f>'europeans by district'!G45</f>
        <v>335</v>
      </c>
      <c r="D9" s="19">
        <f>'europeans by district'!G83</f>
        <v>345</v>
      </c>
      <c r="E9" s="19">
        <f>'europeans by district'!G121</f>
        <v>361</v>
      </c>
      <c r="F9" s="19">
        <f t="shared" si="0"/>
        <v>346.25</v>
      </c>
      <c r="G9" s="20">
        <f>F9/F28</f>
        <v>6.1640208108023906E-3</v>
      </c>
    </row>
    <row r="10" spans="1:8" ht="15" customHeight="1" x14ac:dyDescent="0.2">
      <c r="A10" s="8" t="s">
        <v>33</v>
      </c>
      <c r="B10" s="19">
        <f>'europeans by district'!G10</f>
        <v>5159</v>
      </c>
      <c r="C10" s="19">
        <f>'europeans by district'!G46</f>
        <v>5096</v>
      </c>
      <c r="D10" s="19">
        <f>'europeans by district'!G84</f>
        <v>4815</v>
      </c>
      <c r="E10" s="19">
        <f>'europeans by district'!G122</f>
        <v>4898</v>
      </c>
      <c r="F10" s="19">
        <f t="shared" si="0"/>
        <v>4992</v>
      </c>
      <c r="G10" s="20">
        <f>F10/F28</f>
        <v>8.8868713032564717E-2</v>
      </c>
    </row>
    <row r="11" spans="1:8" ht="24" x14ac:dyDescent="0.2">
      <c r="A11" s="8" t="s">
        <v>34</v>
      </c>
      <c r="B11" s="19">
        <f>'europeans by district'!G11</f>
        <v>9766</v>
      </c>
      <c r="C11" s="19">
        <f>'europeans by district'!G47</f>
        <v>9863</v>
      </c>
      <c r="D11" s="19">
        <f>'europeans by district'!G85</f>
        <v>10161</v>
      </c>
      <c r="E11" s="19">
        <f>'europeans by district'!G123</f>
        <v>10171</v>
      </c>
      <c r="F11" s="19">
        <f t="shared" si="0"/>
        <v>9990.25</v>
      </c>
      <c r="G11" s="20">
        <f>F11/F28</f>
        <v>0.17784868997868183</v>
      </c>
    </row>
    <row r="12" spans="1:8" ht="15" customHeight="1" x14ac:dyDescent="0.2">
      <c r="A12" s="8" t="s">
        <v>35</v>
      </c>
      <c r="B12" s="19">
        <f>'europeans by district'!G12</f>
        <v>3106</v>
      </c>
      <c r="C12" s="19">
        <f>'europeans by district'!G48</f>
        <v>4045</v>
      </c>
      <c r="D12" s="19">
        <f>'europeans by district'!G86</f>
        <v>4424</v>
      </c>
      <c r="E12" s="19">
        <f>'europeans by district'!G124</f>
        <v>4363</v>
      </c>
      <c r="F12" s="19">
        <f t="shared" si="0"/>
        <v>3984.5</v>
      </c>
      <c r="G12" s="20">
        <f>F12/F28</f>
        <v>7.0932970167919496E-2</v>
      </c>
    </row>
    <row r="13" spans="1:8" ht="15" customHeight="1" x14ac:dyDescent="0.2">
      <c r="A13" s="8" t="s">
        <v>36</v>
      </c>
      <c r="B13" s="19">
        <f>'europeans by district'!G13</f>
        <v>3359</v>
      </c>
      <c r="C13" s="19">
        <f>'europeans by district'!G49</f>
        <v>6111</v>
      </c>
      <c r="D13" s="19">
        <f>'europeans by district'!G87</f>
        <v>8796</v>
      </c>
      <c r="E13" s="19">
        <f>'europeans by district'!G125</f>
        <v>7684</v>
      </c>
      <c r="F13" s="19">
        <f t="shared" si="0"/>
        <v>6487.5</v>
      </c>
      <c r="G13" s="20">
        <f>F13/F28</f>
        <v>0.11549194226738053</v>
      </c>
    </row>
    <row r="14" spans="1:8" ht="15" customHeight="1" x14ac:dyDescent="0.2">
      <c r="A14" s="8" t="s">
        <v>37</v>
      </c>
      <c r="B14" s="19">
        <f>'europeans by district'!G14</f>
        <v>7290</v>
      </c>
      <c r="C14" s="19">
        <f>'europeans by district'!G50</f>
        <v>8439</v>
      </c>
      <c r="D14" s="19">
        <f>'europeans by district'!G88</f>
        <v>10397</v>
      </c>
      <c r="E14" s="19">
        <f>'europeans by district'!G126</f>
        <v>9677</v>
      </c>
      <c r="F14" s="19">
        <f t="shared" si="0"/>
        <v>8950.75</v>
      </c>
      <c r="G14" s="20">
        <f>F14/F28</f>
        <v>0.15934327587664837</v>
      </c>
    </row>
    <row r="15" spans="1:8" ht="15" customHeight="1" x14ac:dyDescent="0.2">
      <c r="A15" s="8" t="s">
        <v>38</v>
      </c>
      <c r="B15" s="19">
        <f>'europeans by district'!G15</f>
        <v>1028</v>
      </c>
      <c r="C15" s="19">
        <f>'europeans by district'!G51</f>
        <v>1039</v>
      </c>
      <c r="D15" s="19">
        <f>'europeans by district'!G89</f>
        <v>1051</v>
      </c>
      <c r="E15" s="19">
        <f>'europeans by district'!G127</f>
        <v>1045</v>
      </c>
      <c r="F15" s="19">
        <f t="shared" si="0"/>
        <v>1040.75</v>
      </c>
      <c r="G15" s="20">
        <f>F15/F28</f>
        <v>1.8527666884743936E-2</v>
      </c>
    </row>
    <row r="16" spans="1:8" ht="15" customHeight="1" x14ac:dyDescent="0.2">
      <c r="A16" s="8" t="s">
        <v>39</v>
      </c>
      <c r="B16" s="19">
        <f>'europeans by district'!G16</f>
        <v>1115</v>
      </c>
      <c r="C16" s="19">
        <f>'europeans by district'!G52</f>
        <v>1115</v>
      </c>
      <c r="D16" s="19">
        <f>'europeans by district'!G90</f>
        <v>1150</v>
      </c>
      <c r="E16" s="19">
        <f>'europeans by district'!G128</f>
        <v>1182</v>
      </c>
      <c r="F16" s="19">
        <f t="shared" si="0"/>
        <v>1140.5</v>
      </c>
      <c r="G16" s="20">
        <f>F16/F28</f>
        <v>2.0303438945040077E-2</v>
      </c>
    </row>
    <row r="17" spans="1:8" ht="15" customHeight="1" x14ac:dyDescent="0.2">
      <c r="A17" s="8" t="s">
        <v>40</v>
      </c>
      <c r="B17" s="19">
        <f>'europeans by district'!G17</f>
        <v>452</v>
      </c>
      <c r="C17" s="19">
        <f>'europeans by district'!G53</f>
        <v>493</v>
      </c>
      <c r="D17" s="19">
        <f>'europeans by district'!G91</f>
        <v>524</v>
      </c>
      <c r="E17" s="19">
        <f>'europeans by district'!G129</f>
        <v>527</v>
      </c>
      <c r="F17" s="19">
        <f t="shared" si="0"/>
        <v>499</v>
      </c>
      <c r="G17" s="20">
        <f>F17/F28</f>
        <v>8.8833108580227953E-3</v>
      </c>
    </row>
    <row r="18" spans="1:8" ht="15" customHeight="1" x14ac:dyDescent="0.2">
      <c r="A18" s="8" t="s">
        <v>41</v>
      </c>
      <c r="B18" s="19">
        <f>'europeans by district'!G18</f>
        <v>2369</v>
      </c>
      <c r="C18" s="19">
        <f>'europeans by district'!G54</f>
        <v>2528</v>
      </c>
      <c r="D18" s="19">
        <f>'europeans by district'!G92</f>
        <v>2709</v>
      </c>
      <c r="E18" s="19">
        <f>'europeans by district'!G130</f>
        <v>2675</v>
      </c>
      <c r="F18" s="19">
        <f t="shared" si="0"/>
        <v>2570.25</v>
      </c>
      <c r="G18" s="20">
        <f>F18/F28</f>
        <v>4.5756171809284749E-2</v>
      </c>
    </row>
    <row r="19" spans="1:8" ht="15" customHeight="1" x14ac:dyDescent="0.2">
      <c r="A19" s="8" t="s">
        <v>42</v>
      </c>
      <c r="B19" s="19">
        <f>'europeans by district'!G19</f>
        <v>2386</v>
      </c>
      <c r="C19" s="19">
        <f>'europeans by district'!G55</f>
        <v>2712</v>
      </c>
      <c r="D19" s="19">
        <f>'europeans by district'!G93</f>
        <v>2893</v>
      </c>
      <c r="E19" s="19">
        <f>'europeans by district'!G131</f>
        <v>2838</v>
      </c>
      <c r="F19" s="19">
        <f t="shared" si="0"/>
        <v>2707.25</v>
      </c>
      <c r="G19" s="20">
        <f>F19/F28</f>
        <v>4.8195076794353135E-2</v>
      </c>
    </row>
    <row r="20" spans="1:8" x14ac:dyDescent="0.2">
      <c r="A20" s="8" t="s">
        <v>43</v>
      </c>
      <c r="B20" s="19">
        <f>'europeans by district'!G20</f>
        <v>1341</v>
      </c>
      <c r="C20" s="19">
        <f>'europeans by district'!G56</f>
        <v>1336</v>
      </c>
      <c r="D20" s="19">
        <f>'europeans by district'!G94</f>
        <v>1343</v>
      </c>
      <c r="E20" s="19">
        <f>'europeans by district'!G132</f>
        <v>1377</v>
      </c>
      <c r="F20" s="19">
        <f t="shared" si="0"/>
        <v>1349.25</v>
      </c>
      <c r="G20" s="20">
        <f>F20/F28</f>
        <v>2.4019653657689894E-2</v>
      </c>
    </row>
    <row r="21" spans="1:8" ht="15" customHeight="1" x14ac:dyDescent="0.2">
      <c r="A21" s="8" t="s">
        <v>44</v>
      </c>
      <c r="B21" s="19">
        <f>'europeans by district'!G21</f>
        <v>1352</v>
      </c>
      <c r="C21" s="19">
        <f>'europeans by district'!G57</f>
        <v>1381</v>
      </c>
      <c r="D21" s="19">
        <f>'europeans by district'!G95</f>
        <v>1173</v>
      </c>
      <c r="E21" s="19">
        <f>'europeans by district'!G133</f>
        <v>1408</v>
      </c>
      <c r="F21" s="19">
        <f t="shared" si="0"/>
        <v>1328.5</v>
      </c>
      <c r="G21" s="20">
        <f>F21/F28</f>
        <v>2.365025746469596E-2</v>
      </c>
    </row>
    <row r="22" spans="1:8" ht="24" x14ac:dyDescent="0.2">
      <c r="A22" s="8" t="s">
        <v>45</v>
      </c>
      <c r="B22" s="19">
        <f>'europeans by district'!G22</f>
        <v>1221</v>
      </c>
      <c r="C22" s="19">
        <f>'europeans by district'!G58</f>
        <v>1238</v>
      </c>
      <c r="D22" s="19">
        <f>'europeans by district'!G96</f>
        <v>1260</v>
      </c>
      <c r="E22" s="19">
        <f>'europeans by district'!G134</f>
        <v>1267</v>
      </c>
      <c r="F22" s="19">
        <f t="shared" si="0"/>
        <v>1246.5</v>
      </c>
      <c r="G22" s="20">
        <f>F22/F28</f>
        <v>2.2190474918888606E-2</v>
      </c>
    </row>
    <row r="23" spans="1:8" ht="15.75" customHeight="1" x14ac:dyDescent="0.2">
      <c r="A23" s="8" t="s">
        <v>46</v>
      </c>
      <c r="B23" s="19">
        <f>'europeans by district'!G23</f>
        <v>990</v>
      </c>
      <c r="C23" s="19">
        <f>'europeans by district'!G59</f>
        <v>1042</v>
      </c>
      <c r="D23" s="19">
        <f>'europeans by district'!G97</f>
        <v>1146</v>
      </c>
      <c r="E23" s="19">
        <f>'europeans by district'!G135</f>
        <v>1221</v>
      </c>
      <c r="F23" s="19">
        <f t="shared" si="0"/>
        <v>1099.75</v>
      </c>
      <c r="G23" s="20">
        <f>F23/F28</f>
        <v>1.9577998228678496E-2</v>
      </c>
    </row>
    <row r="24" spans="1:8" ht="15" customHeight="1" x14ac:dyDescent="0.2">
      <c r="A24" s="8" t="s">
        <v>47</v>
      </c>
      <c r="B24" s="19">
        <f>'europeans by district'!G24</f>
        <v>1382</v>
      </c>
      <c r="C24" s="19">
        <f>'europeans by district'!G60</f>
        <v>1497</v>
      </c>
      <c r="D24" s="19">
        <f>'europeans by district'!G98</f>
        <v>1627</v>
      </c>
      <c r="E24" s="19">
        <f>'europeans by district'!G136</f>
        <v>1576</v>
      </c>
      <c r="F24" s="19">
        <f t="shared" si="0"/>
        <v>1520.5</v>
      </c>
      <c r="G24" s="20">
        <f>F24/F28</f>
        <v>2.7068284889025372E-2</v>
      </c>
    </row>
    <row r="25" spans="1:8" ht="15.75" customHeight="1" x14ac:dyDescent="0.2">
      <c r="A25" s="8" t="s">
        <v>48</v>
      </c>
      <c r="B25" s="19">
        <f>'europeans by district'!G25</f>
        <v>277</v>
      </c>
      <c r="C25" s="19">
        <f>'europeans by district'!G61</f>
        <v>291</v>
      </c>
      <c r="D25" s="19">
        <f>'europeans by district'!G99</f>
        <v>297</v>
      </c>
      <c r="E25" s="19">
        <f>'europeans by district'!G137</f>
        <v>298</v>
      </c>
      <c r="F25" s="19">
        <f t="shared" si="0"/>
        <v>290.75</v>
      </c>
      <c r="G25" s="20">
        <f>F25/F28</f>
        <v>5.1759972584571705E-3</v>
      </c>
    </row>
    <row r="26" spans="1:8" ht="16.5" customHeight="1" x14ac:dyDescent="0.2">
      <c r="A26" s="8" t="s">
        <v>49</v>
      </c>
      <c r="B26" s="19">
        <f>'europeans by district'!G26</f>
        <v>94</v>
      </c>
      <c r="C26" s="19">
        <f>'europeans by district'!G62</f>
        <v>93</v>
      </c>
      <c r="D26" s="19">
        <f>'europeans by district'!G100</f>
        <v>87</v>
      </c>
      <c r="E26" s="19">
        <f>'europeans by district'!G138</f>
        <v>87</v>
      </c>
      <c r="F26" s="19">
        <f t="shared" si="0"/>
        <v>90.25</v>
      </c>
      <c r="G26" s="20">
        <f>F26/F28</f>
        <v>1.6066509116965076E-3</v>
      </c>
    </row>
    <row r="27" spans="1:8" ht="16.5" customHeight="1" thickBot="1" x14ac:dyDescent="0.25">
      <c r="A27" s="8" t="s">
        <v>69</v>
      </c>
      <c r="B27" s="19">
        <f>'europeans by district'!G27</f>
        <v>1</v>
      </c>
      <c r="C27" s="19">
        <f>'europeans by district'!G63</f>
        <v>1</v>
      </c>
      <c r="D27" s="19">
        <f>'europeans by district'!G101</f>
        <v>1</v>
      </c>
      <c r="E27" s="19">
        <f>'europeans by district'!G139</f>
        <v>1</v>
      </c>
      <c r="F27" s="21">
        <f t="shared" si="0"/>
        <v>1</v>
      </c>
      <c r="G27" s="20">
        <f>F27/F28</f>
        <v>1.7802226168382355E-5</v>
      </c>
    </row>
    <row r="28" spans="1:8" ht="17.25" customHeight="1" thickBot="1" x14ac:dyDescent="0.25">
      <c r="A28" s="7" t="s">
        <v>0</v>
      </c>
      <c r="B28" s="22">
        <f>SUM(B5:B27)</f>
        <v>49638</v>
      </c>
      <c r="C28" s="22">
        <f>SUM(C5:C27)</f>
        <v>55141</v>
      </c>
      <c r="D28" s="22">
        <f>SUM(D5:D27)</f>
        <v>60653</v>
      </c>
      <c r="E28" s="22">
        <f>SUM(E5:E27)</f>
        <v>59259</v>
      </c>
      <c r="F28" s="90">
        <f t="shared" si="0"/>
        <v>56172.75</v>
      </c>
      <c r="G28" s="23">
        <f>SUM(G5:G27)</f>
        <v>0.99999999999999978</v>
      </c>
    </row>
    <row r="29" spans="1:8" ht="13.5" customHeight="1" x14ac:dyDescent="0.2">
      <c r="A29" s="10"/>
      <c r="B29" s="24"/>
      <c r="C29" s="24"/>
      <c r="D29" s="24"/>
      <c r="E29" s="24"/>
      <c r="F29" s="24"/>
      <c r="G29" s="25"/>
    </row>
    <row r="30" spans="1:8" ht="15" customHeight="1" x14ac:dyDescent="0.2">
      <c r="A30" s="113"/>
      <c r="B30" s="113"/>
      <c r="C30" s="113"/>
      <c r="D30" s="113"/>
      <c r="E30" s="113"/>
      <c r="F30" s="113"/>
      <c r="G30" s="113"/>
      <c r="H30" s="113"/>
    </row>
    <row r="31" spans="1:8" ht="14.25" customHeight="1" x14ac:dyDescent="0.2">
      <c r="A31" s="111" t="s">
        <v>58</v>
      </c>
      <c r="B31" s="111"/>
      <c r="C31" s="111"/>
      <c r="D31" s="111"/>
      <c r="E31" s="111"/>
      <c r="F31" s="111"/>
      <c r="G31" s="111"/>
    </row>
    <row r="32" spans="1:8" x14ac:dyDescent="0.2">
      <c r="A32" s="115"/>
      <c r="B32" s="115"/>
      <c r="C32" s="115"/>
      <c r="D32" s="115"/>
      <c r="E32" s="115"/>
      <c r="F32" s="115"/>
      <c r="G32" s="115"/>
    </row>
    <row r="33" spans="1:7" ht="12.75" customHeight="1" x14ac:dyDescent="0.2">
      <c r="A33" s="108" t="s">
        <v>89</v>
      </c>
      <c r="B33" s="108"/>
      <c r="C33" s="108"/>
      <c r="D33" s="108"/>
      <c r="E33" s="108"/>
      <c r="F33" s="108"/>
      <c r="G33" s="108"/>
    </row>
    <row r="34" spans="1:7" ht="12.75" customHeight="1" x14ac:dyDescent="0.2">
      <c r="A34" s="108"/>
      <c r="B34" s="108"/>
      <c r="C34" s="108"/>
      <c r="D34" s="108"/>
      <c r="E34" s="108"/>
      <c r="F34" s="108"/>
      <c r="G34" s="108"/>
    </row>
    <row r="35" spans="1:7" x14ac:dyDescent="0.2">
      <c r="A35" s="2"/>
      <c r="B35" s="2"/>
      <c r="C35" s="2"/>
      <c r="D35" s="2"/>
      <c r="E35" s="2"/>
      <c r="F35" s="2"/>
      <c r="G35" s="2"/>
    </row>
    <row r="36" spans="1:7" x14ac:dyDescent="0.2">
      <c r="A36" s="28" t="s">
        <v>7</v>
      </c>
      <c r="E36" s="105"/>
      <c r="F36" s="105"/>
      <c r="G36" s="105"/>
    </row>
    <row r="37" spans="1:7" x14ac:dyDescent="0.2">
      <c r="A37" s="28"/>
      <c r="E37" s="109"/>
      <c r="F37" s="109"/>
      <c r="G37" s="109"/>
    </row>
    <row r="38" spans="1:7" x14ac:dyDescent="0.2">
      <c r="A38" s="30" t="s">
        <v>72</v>
      </c>
      <c r="E38" s="29" t="s">
        <v>8</v>
      </c>
      <c r="F38" s="29"/>
      <c r="G38" s="29"/>
    </row>
    <row r="39" spans="1:7" x14ac:dyDescent="0.2">
      <c r="A39" s="31">
        <f>total!A39</f>
        <v>42424</v>
      </c>
      <c r="E39" s="11" t="s">
        <v>6</v>
      </c>
      <c r="F39" s="11"/>
      <c r="G39" s="11"/>
    </row>
    <row r="40" spans="1:7" x14ac:dyDescent="0.2">
      <c r="A40" s="36"/>
      <c r="E40" s="11"/>
      <c r="F40" s="11"/>
      <c r="G40" s="11"/>
    </row>
  </sheetData>
  <mergeCells count="8">
    <mergeCell ref="A33:G34"/>
    <mergeCell ref="E37:G37"/>
    <mergeCell ref="A1:G1"/>
    <mergeCell ref="A2:G2"/>
    <mergeCell ref="A31:G31"/>
    <mergeCell ref="A30:H30"/>
    <mergeCell ref="A32:G32"/>
    <mergeCell ref="E36:G36"/>
  </mergeCells>
  <phoneticPr fontId="0" type="noConversion"/>
  <pageMargins left="0.74803149606299213" right="0.74803149606299213" top="0" bottom="0" header="0.51181102362204722" footer="0.51181102362204722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5"/>
  <sheetViews>
    <sheetView topLeftCell="B16" zoomScaleNormal="100" workbookViewId="0">
      <selection activeCell="C5" sqref="C5"/>
    </sheetView>
  </sheetViews>
  <sheetFormatPr defaultRowHeight="12.75" x14ac:dyDescent="0.2"/>
  <cols>
    <col min="1" max="1" width="2.5703125" style="12" hidden="1" customWidth="1"/>
    <col min="2" max="2" width="53.28515625" style="12" customWidth="1"/>
    <col min="3" max="4" width="12.140625" style="12" customWidth="1"/>
    <col min="5" max="5" width="12.42578125" style="12" customWidth="1"/>
    <col min="6" max="6" width="11.85546875" style="12" customWidth="1"/>
    <col min="7" max="7" width="15.140625" style="12" customWidth="1"/>
    <col min="8" max="8" width="13.5703125" style="12" customWidth="1"/>
    <col min="9" max="9" width="16.7109375" style="12" customWidth="1"/>
    <col min="10" max="16384" width="9.140625" style="12"/>
  </cols>
  <sheetData>
    <row r="1" spans="1:10" ht="14.25" x14ac:dyDescent="0.2">
      <c r="B1" s="109" t="s">
        <v>56</v>
      </c>
      <c r="C1" s="109"/>
      <c r="D1" s="109"/>
      <c r="E1" s="109"/>
      <c r="F1" s="109"/>
      <c r="G1" s="109"/>
      <c r="H1" s="109"/>
    </row>
    <row r="2" spans="1:10" x14ac:dyDescent="0.2">
      <c r="B2" s="106" t="s">
        <v>77</v>
      </c>
      <c r="C2" s="106"/>
      <c r="D2" s="106"/>
      <c r="E2" s="106"/>
      <c r="F2" s="106"/>
      <c r="G2" s="106"/>
      <c r="H2" s="106"/>
    </row>
    <row r="3" spans="1:10" ht="11.25" customHeight="1" thickBot="1" x14ac:dyDescent="0.25">
      <c r="B3" s="37"/>
      <c r="C3" s="37"/>
      <c r="D3" s="38"/>
      <c r="E3" s="38"/>
      <c r="F3" s="38"/>
      <c r="G3" s="38"/>
    </row>
    <row r="4" spans="1:10" ht="15.95" customHeight="1" thickBot="1" x14ac:dyDescent="0.25">
      <c r="B4" s="13" t="s">
        <v>27</v>
      </c>
      <c r="C4" s="14" t="s">
        <v>1</v>
      </c>
      <c r="D4" s="15" t="s">
        <v>2</v>
      </c>
      <c r="E4" s="15" t="s">
        <v>3</v>
      </c>
      <c r="F4" s="15" t="s">
        <v>4</v>
      </c>
      <c r="G4" s="39" t="s">
        <v>5</v>
      </c>
      <c r="H4" s="40" t="s">
        <v>65</v>
      </c>
    </row>
    <row r="5" spans="1:10" ht="15.95" customHeight="1" x14ac:dyDescent="0.2">
      <c r="A5" s="12" t="s">
        <v>10</v>
      </c>
      <c r="B5" s="18" t="s">
        <v>28</v>
      </c>
      <c r="C5" s="89">
        <v>858</v>
      </c>
      <c r="D5" s="89">
        <v>610</v>
      </c>
      <c r="E5" s="89">
        <v>852</v>
      </c>
      <c r="F5" s="89">
        <v>251</v>
      </c>
      <c r="G5" s="89">
        <v>477</v>
      </c>
      <c r="H5" s="54">
        <f>SUM(C5:G5)</f>
        <v>3048</v>
      </c>
      <c r="I5" s="55"/>
    </row>
    <row r="6" spans="1:10" ht="15.95" customHeight="1" x14ac:dyDescent="0.2">
      <c r="A6" s="12" t="s">
        <v>11</v>
      </c>
      <c r="B6" s="8" t="s">
        <v>29</v>
      </c>
      <c r="C6" s="89">
        <v>95</v>
      </c>
      <c r="D6" s="89">
        <v>2</v>
      </c>
      <c r="E6" s="89">
        <v>4</v>
      </c>
      <c r="F6" s="89">
        <v>8</v>
      </c>
      <c r="G6" s="89">
        <v>0</v>
      </c>
      <c r="H6" s="56">
        <f t="shared" ref="H6:H27" si="0">SUM(C6:G6)</f>
        <v>109</v>
      </c>
      <c r="I6" s="55"/>
      <c r="J6" s="33"/>
    </row>
    <row r="7" spans="1:10" ht="15.95" customHeight="1" x14ac:dyDescent="0.2">
      <c r="A7" s="12" t="s">
        <v>12</v>
      </c>
      <c r="B7" s="8" t="s">
        <v>30</v>
      </c>
      <c r="C7" s="89">
        <v>445</v>
      </c>
      <c r="D7" s="89">
        <v>246</v>
      </c>
      <c r="E7" s="89">
        <v>220</v>
      </c>
      <c r="F7" s="89">
        <v>93</v>
      </c>
      <c r="G7" s="89">
        <v>18</v>
      </c>
      <c r="H7" s="56">
        <f t="shared" si="0"/>
        <v>1022</v>
      </c>
      <c r="I7" s="55"/>
    </row>
    <row r="8" spans="1:10" ht="23.25" customHeight="1" x14ac:dyDescent="0.2">
      <c r="A8" s="12" t="s">
        <v>13</v>
      </c>
      <c r="B8" s="8" t="s">
        <v>31</v>
      </c>
      <c r="C8" s="89">
        <v>3</v>
      </c>
      <c r="D8" s="89">
        <v>3</v>
      </c>
      <c r="E8" s="89">
        <v>2</v>
      </c>
      <c r="F8" s="89">
        <v>1</v>
      </c>
      <c r="G8" s="89">
        <v>1</v>
      </c>
      <c r="H8" s="56">
        <f t="shared" si="0"/>
        <v>10</v>
      </c>
      <c r="I8" s="55"/>
    </row>
    <row r="9" spans="1:10" ht="23.25" customHeight="1" x14ac:dyDescent="0.2">
      <c r="A9" s="12" t="s">
        <v>14</v>
      </c>
      <c r="B9" s="8" t="s">
        <v>32</v>
      </c>
      <c r="C9" s="89">
        <v>55</v>
      </c>
      <c r="D9" s="89">
        <v>9</v>
      </c>
      <c r="E9" s="89">
        <v>0</v>
      </c>
      <c r="F9" s="89">
        <v>1</v>
      </c>
      <c r="G9" s="89">
        <v>1</v>
      </c>
      <c r="H9" s="56">
        <f t="shared" si="0"/>
        <v>66</v>
      </c>
      <c r="I9" s="55"/>
    </row>
    <row r="10" spans="1:10" ht="15.95" customHeight="1" x14ac:dyDescent="0.2">
      <c r="A10" s="12" t="s">
        <v>15</v>
      </c>
      <c r="B10" s="8" t="s">
        <v>33</v>
      </c>
      <c r="C10" s="89">
        <v>293</v>
      </c>
      <c r="D10" s="89">
        <v>404</v>
      </c>
      <c r="E10" s="89">
        <v>87</v>
      </c>
      <c r="F10" s="89">
        <v>370</v>
      </c>
      <c r="G10" s="89">
        <v>20</v>
      </c>
      <c r="H10" s="56">
        <f t="shared" si="0"/>
        <v>1174</v>
      </c>
      <c r="I10" s="55"/>
    </row>
    <row r="11" spans="1:10" ht="24" customHeight="1" x14ac:dyDescent="0.2">
      <c r="A11" s="12" t="s">
        <v>16</v>
      </c>
      <c r="B11" s="8" t="s">
        <v>34</v>
      </c>
      <c r="C11" s="89">
        <v>1071</v>
      </c>
      <c r="D11" s="89">
        <v>943</v>
      </c>
      <c r="E11" s="89">
        <v>291</v>
      </c>
      <c r="F11" s="89">
        <v>288</v>
      </c>
      <c r="G11" s="89">
        <v>58</v>
      </c>
      <c r="H11" s="56">
        <f t="shared" si="0"/>
        <v>2651</v>
      </c>
      <c r="I11" s="55"/>
    </row>
    <row r="12" spans="1:10" ht="15.95" customHeight="1" x14ac:dyDescent="0.2">
      <c r="A12" s="12" t="s">
        <v>17</v>
      </c>
      <c r="B12" s="8" t="s">
        <v>35</v>
      </c>
      <c r="C12" s="89">
        <v>56</v>
      </c>
      <c r="D12" s="89">
        <v>455</v>
      </c>
      <c r="E12" s="89">
        <v>25</v>
      </c>
      <c r="F12" s="89">
        <v>11</v>
      </c>
      <c r="G12" s="89">
        <v>5</v>
      </c>
      <c r="H12" s="56">
        <f t="shared" si="0"/>
        <v>552</v>
      </c>
      <c r="I12" s="55"/>
    </row>
    <row r="13" spans="1:10" ht="15.95" customHeight="1" x14ac:dyDescent="0.2">
      <c r="A13" s="12" t="s">
        <v>17</v>
      </c>
      <c r="B13" s="8" t="s">
        <v>36</v>
      </c>
      <c r="C13" s="89">
        <v>69</v>
      </c>
      <c r="D13" s="89">
        <v>173</v>
      </c>
      <c r="E13" s="89">
        <v>44</v>
      </c>
      <c r="F13" s="89">
        <v>221</v>
      </c>
      <c r="G13" s="89">
        <v>44</v>
      </c>
      <c r="H13" s="56">
        <f t="shared" si="0"/>
        <v>551</v>
      </c>
      <c r="I13" s="55"/>
    </row>
    <row r="14" spans="1:10" ht="15.95" customHeight="1" x14ac:dyDescent="0.2">
      <c r="B14" s="8" t="s">
        <v>37</v>
      </c>
      <c r="C14" s="89">
        <v>643</v>
      </c>
      <c r="D14" s="89">
        <v>369</v>
      </c>
      <c r="E14" s="89">
        <v>244</v>
      </c>
      <c r="F14" s="89">
        <v>238</v>
      </c>
      <c r="G14" s="89">
        <v>41</v>
      </c>
      <c r="H14" s="56">
        <f t="shared" si="0"/>
        <v>1535</v>
      </c>
      <c r="I14" s="55"/>
    </row>
    <row r="15" spans="1:10" ht="15.95" customHeight="1" x14ac:dyDescent="0.2">
      <c r="A15" s="12" t="s">
        <v>18</v>
      </c>
      <c r="B15" s="8" t="s">
        <v>38</v>
      </c>
      <c r="C15" s="89">
        <v>231</v>
      </c>
      <c r="D15" s="89">
        <v>253</v>
      </c>
      <c r="E15" s="89">
        <v>41</v>
      </c>
      <c r="F15" s="89">
        <v>12</v>
      </c>
      <c r="G15" s="89">
        <v>2</v>
      </c>
      <c r="H15" s="56">
        <f t="shared" si="0"/>
        <v>539</v>
      </c>
      <c r="I15" s="55"/>
    </row>
    <row r="16" spans="1:10" ht="15.95" customHeight="1" x14ac:dyDescent="0.2">
      <c r="A16" s="12" t="s">
        <v>19</v>
      </c>
      <c r="B16" s="8" t="s">
        <v>39</v>
      </c>
      <c r="C16" s="89">
        <v>237</v>
      </c>
      <c r="D16" s="89">
        <v>702</v>
      </c>
      <c r="E16" s="89">
        <v>26</v>
      </c>
      <c r="F16" s="89">
        <v>7</v>
      </c>
      <c r="G16" s="89">
        <v>1</v>
      </c>
      <c r="H16" s="56">
        <f t="shared" si="0"/>
        <v>973</v>
      </c>
      <c r="I16" s="55"/>
    </row>
    <row r="17" spans="1:16" ht="15.75" customHeight="1" x14ac:dyDescent="0.2">
      <c r="A17" s="12" t="s">
        <v>20</v>
      </c>
      <c r="B17" s="8" t="s">
        <v>40</v>
      </c>
      <c r="C17" s="89">
        <v>24</v>
      </c>
      <c r="D17" s="89">
        <v>37</v>
      </c>
      <c r="E17" s="89">
        <v>17</v>
      </c>
      <c r="F17" s="89">
        <v>17</v>
      </c>
      <c r="G17" s="89">
        <v>3</v>
      </c>
      <c r="H17" s="56">
        <f t="shared" si="0"/>
        <v>98</v>
      </c>
      <c r="I17" s="55"/>
    </row>
    <row r="18" spans="1:16" ht="15.95" customHeight="1" x14ac:dyDescent="0.2">
      <c r="A18" s="12" t="s">
        <v>21</v>
      </c>
      <c r="B18" s="8" t="s">
        <v>41</v>
      </c>
      <c r="C18" s="89">
        <v>529</v>
      </c>
      <c r="D18" s="89">
        <v>635</v>
      </c>
      <c r="E18" s="89">
        <v>91</v>
      </c>
      <c r="F18" s="89">
        <v>40</v>
      </c>
      <c r="G18" s="89">
        <v>8</v>
      </c>
      <c r="H18" s="56">
        <f t="shared" si="0"/>
        <v>1303</v>
      </c>
      <c r="I18" s="55"/>
    </row>
    <row r="19" spans="1:16" ht="15.95" customHeight="1" x14ac:dyDescent="0.2">
      <c r="A19" s="12" t="s">
        <v>22</v>
      </c>
      <c r="B19" s="8" t="s">
        <v>42</v>
      </c>
      <c r="C19" s="89">
        <v>160</v>
      </c>
      <c r="D19" s="89">
        <v>185</v>
      </c>
      <c r="E19" s="89">
        <v>51</v>
      </c>
      <c r="F19" s="89">
        <v>41</v>
      </c>
      <c r="G19" s="89">
        <v>7</v>
      </c>
      <c r="H19" s="56">
        <f t="shared" si="0"/>
        <v>444</v>
      </c>
      <c r="I19" s="55"/>
    </row>
    <row r="20" spans="1:16" ht="16.5" customHeight="1" x14ac:dyDescent="0.2">
      <c r="A20" s="12" t="s">
        <v>23</v>
      </c>
      <c r="B20" s="8" t="s">
        <v>43</v>
      </c>
      <c r="C20" s="89">
        <v>478</v>
      </c>
      <c r="D20" s="89">
        <v>4</v>
      </c>
      <c r="E20" s="89">
        <v>1</v>
      </c>
      <c r="F20" s="89">
        <v>3</v>
      </c>
      <c r="G20" s="89">
        <v>0</v>
      </c>
      <c r="H20" s="56">
        <f t="shared" si="0"/>
        <v>486</v>
      </c>
      <c r="I20" s="55"/>
    </row>
    <row r="21" spans="1:16" ht="15.95" customHeight="1" x14ac:dyDescent="0.2">
      <c r="A21" s="12" t="s">
        <v>24</v>
      </c>
      <c r="B21" s="8" t="s">
        <v>44</v>
      </c>
      <c r="C21" s="89">
        <v>160</v>
      </c>
      <c r="D21" s="89">
        <v>90</v>
      </c>
      <c r="E21" s="89">
        <v>17</v>
      </c>
      <c r="F21" s="89">
        <v>15</v>
      </c>
      <c r="G21" s="89">
        <v>8</v>
      </c>
      <c r="H21" s="56">
        <f t="shared" si="0"/>
        <v>290</v>
      </c>
      <c r="I21" s="55"/>
    </row>
    <row r="22" spans="1:16" ht="24" customHeight="1" x14ac:dyDescent="0.2">
      <c r="A22" s="12" t="s">
        <v>25</v>
      </c>
      <c r="B22" s="8" t="s">
        <v>45</v>
      </c>
      <c r="C22" s="89">
        <v>129</v>
      </c>
      <c r="D22" s="89">
        <v>96</v>
      </c>
      <c r="E22" s="89">
        <v>28</v>
      </c>
      <c r="F22" s="89">
        <v>34</v>
      </c>
      <c r="G22" s="89">
        <v>2</v>
      </c>
      <c r="H22" s="56">
        <f t="shared" si="0"/>
        <v>289</v>
      </c>
      <c r="I22" s="55"/>
    </row>
    <row r="23" spans="1:16" ht="15.95" customHeight="1" x14ac:dyDescent="0.2">
      <c r="A23" s="12" t="s">
        <v>26</v>
      </c>
      <c r="B23" s="8" t="s">
        <v>46</v>
      </c>
      <c r="C23" s="89">
        <v>163</v>
      </c>
      <c r="D23" s="89">
        <v>67</v>
      </c>
      <c r="E23" s="89">
        <v>57</v>
      </c>
      <c r="F23" s="89">
        <v>33</v>
      </c>
      <c r="G23" s="89">
        <v>30</v>
      </c>
      <c r="H23" s="56">
        <f t="shared" si="0"/>
        <v>350</v>
      </c>
      <c r="I23" s="55"/>
    </row>
    <row r="24" spans="1:16" ht="15.95" customHeight="1" x14ac:dyDescent="0.2">
      <c r="B24" s="8" t="s">
        <v>47</v>
      </c>
      <c r="C24" s="89">
        <v>149</v>
      </c>
      <c r="D24" s="89">
        <v>159</v>
      </c>
      <c r="E24" s="89">
        <v>36</v>
      </c>
      <c r="F24" s="89">
        <v>72</v>
      </c>
      <c r="G24" s="89">
        <v>27</v>
      </c>
      <c r="H24" s="57">
        <f t="shared" si="0"/>
        <v>443</v>
      </c>
      <c r="I24" s="55"/>
    </row>
    <row r="25" spans="1:16" ht="16.5" customHeight="1" x14ac:dyDescent="0.2">
      <c r="B25" s="8" t="s">
        <v>48</v>
      </c>
      <c r="C25" s="89">
        <v>9693</v>
      </c>
      <c r="D25" s="89">
        <v>5845</v>
      </c>
      <c r="E25" s="89">
        <v>2650</v>
      </c>
      <c r="F25" s="89">
        <v>1623</v>
      </c>
      <c r="G25" s="89">
        <v>1015</v>
      </c>
      <c r="H25" s="57">
        <f t="shared" si="0"/>
        <v>20826</v>
      </c>
      <c r="I25" s="55"/>
      <c r="K25" s="58"/>
      <c r="L25" s="58"/>
      <c r="M25" s="58"/>
      <c r="N25" s="58"/>
      <c r="O25" s="58"/>
      <c r="P25" s="59"/>
    </row>
    <row r="26" spans="1:16" ht="15.75" customHeight="1" x14ac:dyDescent="0.2">
      <c r="B26" s="8" t="s">
        <v>49</v>
      </c>
      <c r="C26" s="89">
        <v>65</v>
      </c>
      <c r="D26" s="89">
        <v>0</v>
      </c>
      <c r="E26" s="89">
        <v>0</v>
      </c>
      <c r="F26" s="89">
        <v>0</v>
      </c>
      <c r="G26" s="89">
        <v>0</v>
      </c>
      <c r="H26" s="57">
        <f t="shared" si="0"/>
        <v>65</v>
      </c>
      <c r="I26" s="55"/>
    </row>
    <row r="27" spans="1:16" ht="15.75" customHeight="1" thickBot="1" x14ac:dyDescent="0.25">
      <c r="B27" s="8" t="s">
        <v>69</v>
      </c>
      <c r="C27" s="89">
        <v>0</v>
      </c>
      <c r="D27" s="89">
        <v>2</v>
      </c>
      <c r="E27" s="89">
        <v>0</v>
      </c>
      <c r="F27" s="89">
        <v>0</v>
      </c>
      <c r="G27" s="89">
        <v>0</v>
      </c>
      <c r="H27" s="57">
        <f t="shared" si="0"/>
        <v>2</v>
      </c>
      <c r="I27" s="55"/>
    </row>
    <row r="28" spans="1:16" ht="14.25" customHeight="1" thickBot="1" x14ac:dyDescent="0.25">
      <c r="B28" s="7" t="s">
        <v>0</v>
      </c>
      <c r="C28" s="60">
        <f t="shared" ref="C28:H28" si="1">SUM(C5:C27)</f>
        <v>15606</v>
      </c>
      <c r="D28" s="60">
        <f t="shared" si="1"/>
        <v>11289</v>
      </c>
      <c r="E28" s="60">
        <f t="shared" si="1"/>
        <v>4784</v>
      </c>
      <c r="F28" s="60">
        <f t="shared" si="1"/>
        <v>3379</v>
      </c>
      <c r="G28" s="60">
        <f t="shared" si="1"/>
        <v>1768</v>
      </c>
      <c r="H28" s="80">
        <f t="shared" si="1"/>
        <v>36826</v>
      </c>
      <c r="I28" s="55"/>
    </row>
    <row r="29" spans="1:16" ht="8.25" customHeight="1" x14ac:dyDescent="0.2">
      <c r="B29" s="10"/>
      <c r="C29" s="61"/>
      <c r="D29" s="27"/>
      <c r="E29" s="27"/>
      <c r="F29" s="27"/>
      <c r="G29" s="27"/>
      <c r="H29" s="27"/>
      <c r="I29" s="55"/>
    </row>
    <row r="30" spans="1:16" ht="15.75" customHeight="1" x14ac:dyDescent="0.2">
      <c r="B30" s="112"/>
      <c r="C30" s="112"/>
      <c r="D30" s="112"/>
      <c r="E30" s="112"/>
      <c r="F30" s="112"/>
      <c r="G30" s="112"/>
      <c r="H30" s="112"/>
      <c r="I30" s="112"/>
      <c r="J30" s="112"/>
    </row>
    <row r="31" spans="1:16" ht="15.75" customHeight="1" x14ac:dyDescent="0.2">
      <c r="B31" s="26" t="s">
        <v>55</v>
      </c>
      <c r="C31" s="61"/>
      <c r="D31" s="27"/>
      <c r="E31" s="27"/>
      <c r="F31" s="27"/>
      <c r="G31" s="27"/>
      <c r="H31" s="27"/>
      <c r="I31" s="55"/>
    </row>
    <row r="32" spans="1:16" ht="12.75" customHeight="1" x14ac:dyDescent="0.2">
      <c r="B32" s="108" t="s">
        <v>80</v>
      </c>
      <c r="C32" s="108"/>
      <c r="D32" s="108"/>
      <c r="E32" s="108"/>
      <c r="F32" s="108"/>
      <c r="G32" s="108"/>
      <c r="H32" s="108"/>
      <c r="I32" s="2"/>
    </row>
    <row r="33" spans="2:15" ht="14.25" customHeight="1" x14ac:dyDescent="0.2">
      <c r="B33" s="108"/>
      <c r="C33" s="108"/>
      <c r="D33" s="108"/>
      <c r="E33" s="108"/>
      <c r="F33" s="108"/>
      <c r="G33" s="108"/>
      <c r="H33" s="108"/>
      <c r="I33" s="2"/>
    </row>
    <row r="34" spans="2:15" x14ac:dyDescent="0.2">
      <c r="B34" s="28" t="s">
        <v>7</v>
      </c>
      <c r="F34" s="105"/>
      <c r="G34" s="105"/>
      <c r="H34" s="105"/>
      <c r="J34" s="55"/>
    </row>
    <row r="35" spans="2:15" ht="9" customHeight="1" x14ac:dyDescent="0.2">
      <c r="B35" s="28"/>
      <c r="F35" s="109"/>
      <c r="G35" s="109"/>
      <c r="H35" s="109"/>
      <c r="J35" s="55"/>
    </row>
    <row r="36" spans="2:15" x14ac:dyDescent="0.2">
      <c r="B36" s="30" t="s">
        <v>72</v>
      </c>
      <c r="F36" s="29" t="s">
        <v>8</v>
      </c>
      <c r="G36" s="29"/>
      <c r="H36" s="29"/>
      <c r="I36" s="53"/>
    </row>
    <row r="37" spans="2:15" x14ac:dyDescent="0.2">
      <c r="B37" s="31">
        <f>total!A39</f>
        <v>42424</v>
      </c>
      <c r="F37" s="11" t="s">
        <v>6</v>
      </c>
      <c r="G37" s="11"/>
      <c r="H37" s="11"/>
      <c r="I37" s="50"/>
    </row>
    <row r="38" spans="2:15" ht="14.25" x14ac:dyDescent="0.2">
      <c r="B38" s="109" t="s">
        <v>56</v>
      </c>
      <c r="C38" s="109"/>
      <c r="D38" s="109"/>
      <c r="E38" s="109"/>
      <c r="F38" s="109"/>
      <c r="G38" s="109"/>
      <c r="H38" s="109"/>
    </row>
    <row r="39" spans="2:15" x14ac:dyDescent="0.2">
      <c r="B39" s="106" t="s">
        <v>73</v>
      </c>
      <c r="C39" s="106"/>
      <c r="D39" s="106"/>
      <c r="E39" s="106"/>
      <c r="F39" s="106"/>
      <c r="G39" s="106"/>
      <c r="H39" s="106"/>
      <c r="J39" s="38"/>
      <c r="K39" s="38"/>
      <c r="L39" s="38"/>
      <c r="M39" s="38"/>
      <c r="N39" s="38"/>
      <c r="O39" s="38"/>
    </row>
    <row r="40" spans="2:15" ht="13.5" thickBot="1" x14ac:dyDescent="0.25">
      <c r="B40" s="37"/>
      <c r="C40" s="37"/>
      <c r="D40" s="38"/>
      <c r="E40" s="38"/>
      <c r="F40" s="38"/>
      <c r="G40" s="38"/>
      <c r="J40" s="38"/>
      <c r="K40" s="38"/>
      <c r="L40" s="38"/>
      <c r="M40" s="38"/>
      <c r="N40" s="38"/>
      <c r="O40" s="38"/>
    </row>
    <row r="41" spans="2:15" ht="15.95" customHeight="1" thickBot="1" x14ac:dyDescent="0.25">
      <c r="B41" s="13" t="s">
        <v>27</v>
      </c>
      <c r="C41" s="14" t="s">
        <v>1</v>
      </c>
      <c r="D41" s="15" t="s">
        <v>2</v>
      </c>
      <c r="E41" s="15" t="s">
        <v>3</v>
      </c>
      <c r="F41" s="15" t="s">
        <v>4</v>
      </c>
      <c r="G41" s="39" t="s">
        <v>5</v>
      </c>
      <c r="H41" s="40" t="s">
        <v>65</v>
      </c>
      <c r="J41" s="38"/>
      <c r="K41" s="38"/>
      <c r="L41" s="38"/>
      <c r="M41" s="38"/>
      <c r="N41" s="38"/>
      <c r="O41" s="38"/>
    </row>
    <row r="42" spans="2:15" ht="15.95" customHeight="1" x14ac:dyDescent="0.2">
      <c r="B42" s="18" t="s">
        <v>28</v>
      </c>
      <c r="C42" s="41">
        <v>856</v>
      </c>
      <c r="D42" s="41">
        <v>621</v>
      </c>
      <c r="E42" s="41">
        <v>927</v>
      </c>
      <c r="F42" s="41">
        <v>280</v>
      </c>
      <c r="G42" s="41">
        <v>520</v>
      </c>
      <c r="H42" s="42">
        <f>SUM(C42:G42)</f>
        <v>3204</v>
      </c>
      <c r="I42" s="55"/>
      <c r="J42" s="38"/>
      <c r="K42" s="38"/>
      <c r="L42" s="38"/>
      <c r="M42" s="38"/>
      <c r="N42" s="38"/>
      <c r="O42" s="38"/>
    </row>
    <row r="43" spans="2:15" ht="15.95" customHeight="1" x14ac:dyDescent="0.2">
      <c r="B43" s="8" t="s">
        <v>29</v>
      </c>
      <c r="C43" s="41">
        <v>62</v>
      </c>
      <c r="D43" s="41">
        <v>2</v>
      </c>
      <c r="E43" s="41">
        <v>4</v>
      </c>
      <c r="F43" s="41">
        <v>8</v>
      </c>
      <c r="G43" s="41">
        <v>0</v>
      </c>
      <c r="H43" s="43">
        <f t="shared" ref="H43:H64" si="2">SUM(C43:G43)</f>
        <v>76</v>
      </c>
      <c r="I43" s="55"/>
      <c r="J43" s="38"/>
      <c r="K43" s="38"/>
      <c r="L43" s="38"/>
      <c r="M43" s="38"/>
      <c r="N43" s="38"/>
      <c r="O43" s="38"/>
    </row>
    <row r="44" spans="2:15" ht="15.95" customHeight="1" x14ac:dyDescent="0.2">
      <c r="B44" s="8" t="s">
        <v>30</v>
      </c>
      <c r="C44" s="41">
        <v>453</v>
      </c>
      <c r="D44" s="41">
        <v>243</v>
      </c>
      <c r="E44" s="41">
        <v>210</v>
      </c>
      <c r="F44" s="41">
        <v>98</v>
      </c>
      <c r="G44" s="41">
        <v>23</v>
      </c>
      <c r="H44" s="43">
        <f t="shared" si="2"/>
        <v>1027</v>
      </c>
      <c r="I44" s="55"/>
      <c r="J44" s="38"/>
      <c r="K44" s="38"/>
      <c r="L44" s="38"/>
      <c r="M44" s="38"/>
      <c r="N44" s="38"/>
      <c r="O44" s="38"/>
    </row>
    <row r="45" spans="2:15" ht="24" customHeight="1" x14ac:dyDescent="0.2">
      <c r="B45" s="8" t="s">
        <v>31</v>
      </c>
      <c r="C45" s="41">
        <v>3</v>
      </c>
      <c r="D45" s="41">
        <v>2</v>
      </c>
      <c r="E45" s="41">
        <v>2</v>
      </c>
      <c r="F45" s="41">
        <v>1</v>
      </c>
      <c r="G45" s="41">
        <v>1</v>
      </c>
      <c r="H45" s="43">
        <f t="shared" si="2"/>
        <v>9</v>
      </c>
      <c r="I45" s="55"/>
      <c r="J45" s="38"/>
      <c r="K45" s="38"/>
      <c r="L45" s="38"/>
      <c r="M45" s="38"/>
      <c r="N45" s="38"/>
      <c r="O45" s="38"/>
    </row>
    <row r="46" spans="2:15" ht="22.5" customHeight="1" x14ac:dyDescent="0.2">
      <c r="B46" s="8" t="s">
        <v>32</v>
      </c>
      <c r="C46" s="41">
        <v>50</v>
      </c>
      <c r="D46" s="41">
        <v>8</v>
      </c>
      <c r="E46" s="41">
        <v>0</v>
      </c>
      <c r="F46" s="41">
        <v>2</v>
      </c>
      <c r="G46" s="41">
        <v>1</v>
      </c>
      <c r="H46" s="43">
        <f t="shared" si="2"/>
        <v>61</v>
      </c>
      <c r="I46" s="55"/>
      <c r="J46" s="38"/>
      <c r="K46" s="38"/>
      <c r="L46" s="38"/>
      <c r="M46" s="38"/>
      <c r="N46" s="38"/>
      <c r="O46" s="38"/>
    </row>
    <row r="47" spans="2:15" ht="15.95" customHeight="1" x14ac:dyDescent="0.2">
      <c r="B47" s="8" t="s">
        <v>33</v>
      </c>
      <c r="C47" s="41">
        <v>285</v>
      </c>
      <c r="D47" s="41">
        <v>415</v>
      </c>
      <c r="E47" s="41">
        <v>79</v>
      </c>
      <c r="F47" s="41">
        <v>366</v>
      </c>
      <c r="G47" s="41">
        <v>18</v>
      </c>
      <c r="H47" s="43">
        <f t="shared" si="2"/>
        <v>1163</v>
      </c>
      <c r="I47" s="55"/>
      <c r="J47" s="38"/>
      <c r="K47" s="38"/>
      <c r="L47" s="38"/>
      <c r="M47" s="38"/>
      <c r="N47" s="38"/>
      <c r="O47" s="38"/>
    </row>
    <row r="48" spans="2:15" ht="22.5" customHeight="1" x14ac:dyDescent="0.2">
      <c r="B48" s="8" t="s">
        <v>34</v>
      </c>
      <c r="C48" s="41">
        <v>1047</v>
      </c>
      <c r="D48" s="41">
        <v>966</v>
      </c>
      <c r="E48" s="41">
        <v>288</v>
      </c>
      <c r="F48" s="41">
        <v>298</v>
      </c>
      <c r="G48" s="41">
        <v>80</v>
      </c>
      <c r="H48" s="43">
        <f t="shared" si="2"/>
        <v>2679</v>
      </c>
      <c r="I48" s="55"/>
      <c r="J48" s="38"/>
      <c r="K48" s="38"/>
      <c r="L48" s="38"/>
      <c r="M48" s="38"/>
      <c r="N48" s="38"/>
      <c r="O48" s="38"/>
    </row>
    <row r="49" spans="2:15" ht="15.95" customHeight="1" x14ac:dyDescent="0.2">
      <c r="B49" s="8" t="s">
        <v>35</v>
      </c>
      <c r="C49" s="41">
        <v>54</v>
      </c>
      <c r="D49" s="41">
        <v>604</v>
      </c>
      <c r="E49" s="41">
        <v>28</v>
      </c>
      <c r="F49" s="41">
        <v>16</v>
      </c>
      <c r="G49" s="41">
        <v>5</v>
      </c>
      <c r="H49" s="43">
        <f t="shared" si="2"/>
        <v>707</v>
      </c>
      <c r="I49" s="55"/>
      <c r="J49" s="38"/>
      <c r="K49" s="38"/>
      <c r="L49" s="38"/>
      <c r="M49" s="38"/>
      <c r="N49" s="38"/>
      <c r="O49" s="38"/>
    </row>
    <row r="50" spans="2:15" ht="15.95" customHeight="1" x14ac:dyDescent="0.2">
      <c r="B50" s="8" t="s">
        <v>36</v>
      </c>
      <c r="C50" s="41">
        <v>75</v>
      </c>
      <c r="D50" s="41">
        <v>185</v>
      </c>
      <c r="E50" s="41">
        <v>63</v>
      </c>
      <c r="F50" s="41">
        <v>280</v>
      </c>
      <c r="G50" s="41">
        <v>117</v>
      </c>
      <c r="H50" s="43">
        <f t="shared" si="2"/>
        <v>720</v>
      </c>
      <c r="I50" s="55"/>
      <c r="J50" s="38"/>
      <c r="K50" s="38"/>
      <c r="L50" s="38"/>
      <c r="M50" s="38"/>
      <c r="N50" s="38"/>
      <c r="O50" s="38"/>
    </row>
    <row r="51" spans="2:15" ht="15.95" customHeight="1" x14ac:dyDescent="0.2">
      <c r="B51" s="8" t="s">
        <v>37</v>
      </c>
      <c r="C51" s="47">
        <v>637</v>
      </c>
      <c r="D51" s="41">
        <v>382</v>
      </c>
      <c r="E51" s="41">
        <v>264</v>
      </c>
      <c r="F51" s="41">
        <v>253</v>
      </c>
      <c r="G51" s="41">
        <v>88</v>
      </c>
      <c r="H51" s="43">
        <f t="shared" si="2"/>
        <v>1624</v>
      </c>
      <c r="I51" s="55"/>
      <c r="J51" s="38"/>
      <c r="K51" s="38"/>
      <c r="L51" s="38"/>
      <c r="M51" s="38"/>
      <c r="N51" s="38"/>
      <c r="O51" s="38"/>
    </row>
    <row r="52" spans="2:15" ht="15.95" customHeight="1" x14ac:dyDescent="0.2">
      <c r="B52" s="8" t="s">
        <v>38</v>
      </c>
      <c r="C52" s="41">
        <v>217</v>
      </c>
      <c r="D52" s="48">
        <v>265</v>
      </c>
      <c r="E52" s="41">
        <v>43</v>
      </c>
      <c r="F52" s="41">
        <v>11</v>
      </c>
      <c r="G52" s="41">
        <v>2</v>
      </c>
      <c r="H52" s="43">
        <f t="shared" si="2"/>
        <v>538</v>
      </c>
      <c r="I52" s="55"/>
      <c r="J52" s="38"/>
      <c r="K52" s="38"/>
      <c r="L52" s="38"/>
      <c r="M52" s="38"/>
      <c r="N52" s="38"/>
      <c r="O52" s="38"/>
    </row>
    <row r="53" spans="2:15" ht="15.75" customHeight="1" x14ac:dyDescent="0.2">
      <c r="B53" s="8" t="s">
        <v>39</v>
      </c>
      <c r="C53" s="41">
        <v>244</v>
      </c>
      <c r="D53" s="41">
        <v>726</v>
      </c>
      <c r="E53" s="41">
        <v>25</v>
      </c>
      <c r="F53" s="41">
        <v>7</v>
      </c>
      <c r="G53" s="41">
        <v>1</v>
      </c>
      <c r="H53" s="43">
        <f t="shared" si="2"/>
        <v>1003</v>
      </c>
      <c r="I53" s="55"/>
      <c r="J53" s="38"/>
      <c r="K53" s="38"/>
      <c r="L53" s="38"/>
      <c r="M53" s="38"/>
      <c r="N53" s="38"/>
      <c r="O53" s="38"/>
    </row>
    <row r="54" spans="2:15" ht="15.95" customHeight="1" x14ac:dyDescent="0.2">
      <c r="B54" s="8" t="s">
        <v>40</v>
      </c>
      <c r="C54" s="41">
        <v>26</v>
      </c>
      <c r="D54" s="41">
        <v>44</v>
      </c>
      <c r="E54" s="41">
        <v>15</v>
      </c>
      <c r="F54" s="41">
        <v>19</v>
      </c>
      <c r="G54" s="41">
        <v>4</v>
      </c>
      <c r="H54" s="43">
        <f t="shared" si="2"/>
        <v>108</v>
      </c>
      <c r="I54" s="55"/>
      <c r="J54" s="38"/>
      <c r="K54" s="38"/>
      <c r="L54" s="38"/>
      <c r="M54" s="38"/>
      <c r="N54" s="38"/>
      <c r="O54" s="38"/>
    </row>
    <row r="55" spans="2:15" ht="15.95" customHeight="1" x14ac:dyDescent="0.2">
      <c r="B55" s="8" t="s">
        <v>41</v>
      </c>
      <c r="C55" s="41">
        <v>530</v>
      </c>
      <c r="D55" s="41">
        <v>691</v>
      </c>
      <c r="E55" s="41">
        <v>87</v>
      </c>
      <c r="F55" s="41">
        <v>41</v>
      </c>
      <c r="G55" s="41">
        <v>5</v>
      </c>
      <c r="H55" s="43">
        <f t="shared" si="2"/>
        <v>1354</v>
      </c>
      <c r="I55" s="55"/>
      <c r="J55" s="38"/>
      <c r="K55" s="38"/>
      <c r="L55" s="38"/>
      <c r="M55" s="38"/>
      <c r="N55" s="38"/>
      <c r="O55" s="38"/>
    </row>
    <row r="56" spans="2:15" ht="15.95" customHeight="1" x14ac:dyDescent="0.2">
      <c r="B56" s="8" t="s">
        <v>42</v>
      </c>
      <c r="C56" s="41">
        <v>161</v>
      </c>
      <c r="D56" s="41">
        <v>187</v>
      </c>
      <c r="E56" s="41">
        <v>64</v>
      </c>
      <c r="F56" s="41">
        <v>49</v>
      </c>
      <c r="G56" s="41">
        <v>8</v>
      </c>
      <c r="H56" s="43">
        <f t="shared" si="2"/>
        <v>469</v>
      </c>
      <c r="I56" s="55"/>
      <c r="J56" s="38"/>
      <c r="K56" s="38"/>
      <c r="L56" s="38"/>
      <c r="M56" s="38"/>
      <c r="N56" s="38"/>
      <c r="O56" s="38"/>
    </row>
    <row r="57" spans="2:15" ht="15.95" customHeight="1" x14ac:dyDescent="0.2">
      <c r="B57" s="8" t="s">
        <v>43</v>
      </c>
      <c r="C57" s="41">
        <v>500</v>
      </c>
      <c r="D57" s="41">
        <v>3</v>
      </c>
      <c r="E57" s="41">
        <v>1</v>
      </c>
      <c r="F57" s="41">
        <v>3</v>
      </c>
      <c r="G57" s="41">
        <v>0</v>
      </c>
      <c r="H57" s="43">
        <f t="shared" si="2"/>
        <v>507</v>
      </c>
      <c r="I57" s="55"/>
      <c r="J57" s="38"/>
      <c r="K57" s="38"/>
      <c r="L57" s="38"/>
      <c r="M57" s="38"/>
      <c r="N57" s="38"/>
      <c r="O57" s="38"/>
    </row>
    <row r="58" spans="2:15" ht="15.95" customHeight="1" x14ac:dyDescent="0.2">
      <c r="B58" s="8" t="s">
        <v>44</v>
      </c>
      <c r="C58" s="41">
        <v>159</v>
      </c>
      <c r="D58" s="41">
        <v>90</v>
      </c>
      <c r="E58" s="41">
        <v>22</v>
      </c>
      <c r="F58" s="41">
        <v>17</v>
      </c>
      <c r="G58" s="41">
        <v>7</v>
      </c>
      <c r="H58" s="43">
        <f t="shared" si="2"/>
        <v>295</v>
      </c>
      <c r="I58" s="55"/>
      <c r="J58" s="38"/>
      <c r="K58" s="38"/>
      <c r="L58" s="38"/>
      <c r="M58" s="38"/>
      <c r="N58" s="38"/>
      <c r="O58" s="38"/>
    </row>
    <row r="59" spans="2:15" ht="23.25" customHeight="1" x14ac:dyDescent="0.2">
      <c r="B59" s="8" t="s">
        <v>45</v>
      </c>
      <c r="C59" s="41">
        <v>124</v>
      </c>
      <c r="D59" s="41">
        <v>95</v>
      </c>
      <c r="E59" s="41">
        <v>29</v>
      </c>
      <c r="F59" s="41">
        <v>33</v>
      </c>
      <c r="G59" s="41">
        <v>3</v>
      </c>
      <c r="H59" s="43">
        <f t="shared" si="2"/>
        <v>284</v>
      </c>
      <c r="I59" s="55"/>
      <c r="J59" s="38"/>
      <c r="K59" s="38"/>
      <c r="L59" s="38"/>
      <c r="M59" s="38"/>
      <c r="N59" s="38"/>
      <c r="O59" s="38"/>
    </row>
    <row r="60" spans="2:15" ht="15.95" customHeight="1" x14ac:dyDescent="0.2">
      <c r="B60" s="8" t="s">
        <v>46</v>
      </c>
      <c r="C60" s="41">
        <v>160</v>
      </c>
      <c r="D60" s="41">
        <v>72</v>
      </c>
      <c r="E60" s="41">
        <v>54</v>
      </c>
      <c r="F60" s="41">
        <v>38</v>
      </c>
      <c r="G60" s="41">
        <v>22</v>
      </c>
      <c r="H60" s="43">
        <f t="shared" si="2"/>
        <v>346</v>
      </c>
      <c r="I60" s="55"/>
      <c r="J60" s="38"/>
      <c r="K60" s="38"/>
      <c r="L60" s="38"/>
      <c r="M60" s="38"/>
      <c r="N60" s="38"/>
      <c r="O60" s="38"/>
    </row>
    <row r="61" spans="2:15" ht="15.95" customHeight="1" x14ac:dyDescent="0.2">
      <c r="B61" s="8" t="s">
        <v>47</v>
      </c>
      <c r="C61" s="41">
        <v>155</v>
      </c>
      <c r="D61" s="41">
        <v>155</v>
      </c>
      <c r="E61" s="41">
        <v>35</v>
      </c>
      <c r="F61" s="41">
        <v>69</v>
      </c>
      <c r="G61" s="41">
        <v>31</v>
      </c>
      <c r="H61" s="44">
        <f t="shared" si="2"/>
        <v>445</v>
      </c>
      <c r="I61" s="55"/>
      <c r="J61" s="38"/>
      <c r="K61" s="38"/>
      <c r="L61" s="38"/>
      <c r="M61" s="38"/>
      <c r="N61" s="38"/>
      <c r="O61" s="38"/>
    </row>
    <row r="62" spans="2:15" ht="15.75" customHeight="1" x14ac:dyDescent="0.2">
      <c r="B62" s="8" t="s">
        <v>48</v>
      </c>
      <c r="C62" s="41">
        <f>9517+1</f>
        <v>9518</v>
      </c>
      <c r="D62" s="41">
        <v>5670</v>
      </c>
      <c r="E62" s="41">
        <v>2602</v>
      </c>
      <c r="F62" s="41">
        <v>1586</v>
      </c>
      <c r="G62" s="41">
        <v>973</v>
      </c>
      <c r="H62" s="44">
        <f t="shared" si="2"/>
        <v>20349</v>
      </c>
      <c r="I62" s="55"/>
      <c r="J62" s="38"/>
      <c r="K62" s="38"/>
      <c r="L62" s="38"/>
      <c r="M62" s="38"/>
      <c r="N62" s="38"/>
      <c r="O62" s="38"/>
    </row>
    <row r="63" spans="2:15" ht="15.75" customHeight="1" x14ac:dyDescent="0.2">
      <c r="B63" s="9" t="s">
        <v>49</v>
      </c>
      <c r="C63" s="41">
        <v>65</v>
      </c>
      <c r="D63" s="41">
        <v>0</v>
      </c>
      <c r="E63" s="41">
        <v>0</v>
      </c>
      <c r="F63" s="41">
        <v>0</v>
      </c>
      <c r="G63" s="41">
        <v>0</v>
      </c>
      <c r="H63" s="44">
        <f t="shared" si="2"/>
        <v>65</v>
      </c>
      <c r="I63" s="55"/>
    </row>
    <row r="64" spans="2:15" ht="15.75" customHeight="1" thickBot="1" x14ac:dyDescent="0.25">
      <c r="B64" s="8" t="s">
        <v>69</v>
      </c>
      <c r="C64" s="41">
        <v>0</v>
      </c>
      <c r="D64" s="41">
        <v>2</v>
      </c>
      <c r="E64" s="41">
        <v>0</v>
      </c>
      <c r="F64" s="41">
        <v>0</v>
      </c>
      <c r="G64" s="41">
        <v>0</v>
      </c>
      <c r="H64" s="44">
        <f t="shared" si="2"/>
        <v>2</v>
      </c>
      <c r="I64" s="55"/>
    </row>
    <row r="65" spans="2:30" ht="16.5" customHeight="1" thickBot="1" x14ac:dyDescent="0.25">
      <c r="B65" s="7" t="s">
        <v>0</v>
      </c>
      <c r="C65" s="45">
        <f t="shared" ref="C65:H65" si="3">SUM(C42:C64)</f>
        <v>15381</v>
      </c>
      <c r="D65" s="45">
        <f t="shared" si="3"/>
        <v>11428</v>
      </c>
      <c r="E65" s="45">
        <f t="shared" si="3"/>
        <v>4842</v>
      </c>
      <c r="F65" s="45">
        <f t="shared" si="3"/>
        <v>3475</v>
      </c>
      <c r="G65" s="45">
        <f t="shared" si="3"/>
        <v>1909</v>
      </c>
      <c r="H65" s="46">
        <f t="shared" si="3"/>
        <v>37035</v>
      </c>
      <c r="I65" s="55"/>
      <c r="J65" s="38"/>
      <c r="K65" s="38"/>
      <c r="L65" s="38"/>
      <c r="M65" s="38"/>
      <c r="N65" s="38"/>
      <c r="O65" s="38"/>
    </row>
    <row r="66" spans="2:30" ht="9.75" customHeight="1" x14ac:dyDescent="0.2">
      <c r="B66" s="10"/>
      <c r="C66" s="27"/>
      <c r="D66" s="27"/>
      <c r="E66" s="27"/>
      <c r="F66" s="27"/>
      <c r="G66" s="27"/>
      <c r="H66" s="27"/>
      <c r="I66" s="55"/>
      <c r="J66" s="38"/>
      <c r="K66" s="38"/>
      <c r="L66" s="38"/>
      <c r="M66" s="38"/>
      <c r="N66" s="38"/>
      <c r="O66" s="38"/>
    </row>
    <row r="67" spans="2:30" ht="16.5" customHeight="1" x14ac:dyDescent="0.2">
      <c r="B67" s="113"/>
      <c r="C67" s="113"/>
      <c r="D67" s="113"/>
      <c r="E67" s="113"/>
      <c r="F67" s="113"/>
      <c r="G67" s="113"/>
      <c r="H67" s="113"/>
      <c r="I67" s="113"/>
      <c r="J67" s="38"/>
      <c r="K67" s="38"/>
      <c r="L67" s="38"/>
      <c r="M67" s="38"/>
      <c r="N67" s="38"/>
      <c r="O67" s="38"/>
    </row>
    <row r="68" spans="2:30" ht="12.75" customHeight="1" x14ac:dyDescent="0.2">
      <c r="B68" s="26" t="s">
        <v>55</v>
      </c>
      <c r="C68" s="61"/>
      <c r="D68" s="27"/>
      <c r="E68" s="27"/>
      <c r="F68" s="27"/>
      <c r="G68" s="27"/>
      <c r="H68" s="27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2:30" ht="12.75" customHeight="1" x14ac:dyDescent="0.2">
      <c r="B69" s="108" t="s">
        <v>82</v>
      </c>
      <c r="C69" s="108"/>
      <c r="D69" s="108"/>
      <c r="E69" s="108"/>
      <c r="F69" s="108"/>
      <c r="G69" s="108"/>
      <c r="H69" s="108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2:30" ht="12" customHeight="1" x14ac:dyDescent="0.2">
      <c r="B70" s="108"/>
      <c r="C70" s="108"/>
      <c r="D70" s="108"/>
      <c r="E70" s="108"/>
      <c r="F70" s="108"/>
      <c r="G70" s="108"/>
      <c r="H70" s="108"/>
      <c r="I70" s="55"/>
      <c r="J70" s="38"/>
      <c r="K70" s="38"/>
      <c r="L70" s="38"/>
      <c r="M70" s="38"/>
      <c r="N70" s="38"/>
      <c r="O70" s="38"/>
    </row>
    <row r="71" spans="2:30" x14ac:dyDescent="0.2">
      <c r="B71" s="28" t="s">
        <v>7</v>
      </c>
      <c r="F71" s="105"/>
      <c r="G71" s="105"/>
      <c r="H71" s="105"/>
      <c r="I71" s="53"/>
      <c r="J71" s="38"/>
      <c r="K71" s="38"/>
      <c r="L71" s="38"/>
      <c r="M71" s="38"/>
      <c r="N71" s="38"/>
      <c r="O71" s="38"/>
    </row>
    <row r="72" spans="2:30" ht="9.75" customHeight="1" x14ac:dyDescent="0.2">
      <c r="B72" s="28"/>
      <c r="F72" s="109"/>
      <c r="G72" s="109"/>
      <c r="H72" s="109"/>
      <c r="I72" s="50"/>
      <c r="J72" s="38"/>
      <c r="K72" s="38"/>
      <c r="L72" s="38"/>
      <c r="M72" s="38"/>
      <c r="N72" s="38"/>
      <c r="O72" s="38"/>
    </row>
    <row r="73" spans="2:30" x14ac:dyDescent="0.2">
      <c r="B73" s="30" t="s">
        <v>72</v>
      </c>
      <c r="F73" s="29" t="s">
        <v>8</v>
      </c>
      <c r="G73" s="29"/>
      <c r="H73" s="29"/>
      <c r="I73" s="38"/>
      <c r="J73" s="38"/>
      <c r="K73" s="38"/>
      <c r="L73" s="38"/>
      <c r="M73" s="38"/>
      <c r="N73" s="38"/>
      <c r="O73" s="38"/>
    </row>
    <row r="74" spans="2:30" x14ac:dyDescent="0.2">
      <c r="B74" s="31">
        <f>total!A39</f>
        <v>42424</v>
      </c>
      <c r="F74" s="11" t="s">
        <v>6</v>
      </c>
      <c r="G74" s="11"/>
      <c r="H74" s="11"/>
      <c r="I74" s="38"/>
      <c r="J74" s="38"/>
      <c r="K74" s="38"/>
      <c r="L74" s="38"/>
      <c r="M74" s="38"/>
      <c r="N74" s="38"/>
      <c r="O74" s="38"/>
    </row>
    <row r="75" spans="2:30" ht="14.25" x14ac:dyDescent="0.2">
      <c r="B75" s="109" t="s">
        <v>56</v>
      </c>
      <c r="C75" s="109"/>
      <c r="D75" s="109"/>
      <c r="E75" s="109"/>
      <c r="F75" s="109"/>
      <c r="G75" s="109"/>
      <c r="H75" s="109"/>
      <c r="I75" s="38"/>
      <c r="J75" s="38"/>
      <c r="K75" s="38"/>
      <c r="L75" s="38"/>
      <c r="M75" s="38"/>
      <c r="N75" s="38"/>
      <c r="O75" s="38"/>
    </row>
    <row r="76" spans="2:30" x14ac:dyDescent="0.2">
      <c r="B76" s="106" t="s">
        <v>74</v>
      </c>
      <c r="C76" s="106"/>
      <c r="D76" s="106"/>
      <c r="E76" s="106"/>
      <c r="F76" s="106"/>
      <c r="G76" s="106"/>
      <c r="H76" s="106"/>
      <c r="I76" s="38"/>
      <c r="J76" s="38"/>
      <c r="K76" s="38"/>
      <c r="L76" s="38"/>
      <c r="M76" s="38"/>
      <c r="N76" s="38"/>
      <c r="O76" s="38"/>
    </row>
    <row r="77" spans="2:30" ht="15.95" customHeight="1" thickBot="1" x14ac:dyDescent="0.25">
      <c r="B77" s="37"/>
      <c r="C77" s="37"/>
      <c r="D77" s="38"/>
      <c r="E77" s="38"/>
      <c r="F77" s="38"/>
      <c r="G77" s="38"/>
      <c r="I77" s="38"/>
      <c r="J77" s="38"/>
      <c r="K77" s="38"/>
      <c r="L77" s="38"/>
      <c r="M77" s="38"/>
      <c r="N77" s="38"/>
      <c r="O77" s="38"/>
    </row>
    <row r="78" spans="2:30" ht="15.95" customHeight="1" thickBot="1" x14ac:dyDescent="0.25">
      <c r="B78" s="13" t="s">
        <v>27</v>
      </c>
      <c r="C78" s="14" t="s">
        <v>1</v>
      </c>
      <c r="D78" s="15" t="s">
        <v>2</v>
      </c>
      <c r="E78" s="15" t="s">
        <v>3</v>
      </c>
      <c r="F78" s="15" t="s">
        <v>4</v>
      </c>
      <c r="G78" s="39" t="s">
        <v>5</v>
      </c>
      <c r="H78" s="40" t="s">
        <v>65</v>
      </c>
      <c r="I78" s="38"/>
      <c r="J78" s="38"/>
      <c r="K78" s="38"/>
      <c r="L78" s="38"/>
      <c r="M78" s="38"/>
      <c r="N78" s="38"/>
      <c r="O78" s="38"/>
    </row>
    <row r="79" spans="2:30" ht="15.95" customHeight="1" x14ac:dyDescent="0.2">
      <c r="B79" s="18" t="s">
        <v>28</v>
      </c>
      <c r="C79" s="41">
        <v>845</v>
      </c>
      <c r="D79" s="41">
        <v>522</v>
      </c>
      <c r="E79" s="41">
        <v>892</v>
      </c>
      <c r="F79" s="41">
        <v>273</v>
      </c>
      <c r="G79" s="41">
        <v>428</v>
      </c>
      <c r="H79" s="42">
        <f>SUM(C79:G79)</f>
        <v>2960</v>
      </c>
      <c r="I79" s="38"/>
      <c r="J79" s="38"/>
      <c r="K79" s="38"/>
      <c r="L79" s="38"/>
      <c r="M79" s="38"/>
      <c r="N79" s="38"/>
      <c r="O79" s="38"/>
    </row>
    <row r="80" spans="2:30" ht="15.95" customHeight="1" x14ac:dyDescent="0.2">
      <c r="B80" s="8" t="s">
        <v>29</v>
      </c>
      <c r="C80" s="41">
        <v>62</v>
      </c>
      <c r="D80" s="41">
        <v>2</v>
      </c>
      <c r="E80" s="41">
        <v>4</v>
      </c>
      <c r="F80" s="41">
        <v>6</v>
      </c>
      <c r="G80" s="41">
        <v>0</v>
      </c>
      <c r="H80" s="43">
        <f t="shared" ref="H80:H101" si="4">SUM(C80:G80)</f>
        <v>74</v>
      </c>
      <c r="I80" s="38"/>
      <c r="J80" s="38"/>
      <c r="K80" s="38"/>
      <c r="L80" s="38"/>
      <c r="M80" s="38"/>
      <c r="N80" s="38"/>
      <c r="O80" s="38"/>
    </row>
    <row r="81" spans="2:15" ht="15.95" customHeight="1" x14ac:dyDescent="0.2">
      <c r="B81" s="8" t="s">
        <v>30</v>
      </c>
      <c r="C81" s="41">
        <v>459</v>
      </c>
      <c r="D81" s="41">
        <v>239</v>
      </c>
      <c r="E81" s="41">
        <v>212</v>
      </c>
      <c r="F81" s="41">
        <v>100</v>
      </c>
      <c r="G81" s="41">
        <v>27</v>
      </c>
      <c r="H81" s="43">
        <f t="shared" si="4"/>
        <v>1037</v>
      </c>
      <c r="I81" s="38"/>
      <c r="J81" s="38"/>
      <c r="K81" s="38"/>
      <c r="L81" s="38"/>
      <c r="M81" s="38"/>
      <c r="N81" s="38"/>
      <c r="O81" s="38"/>
    </row>
    <row r="82" spans="2:15" ht="22.5" customHeight="1" x14ac:dyDescent="0.2">
      <c r="B82" s="8" t="s">
        <v>31</v>
      </c>
      <c r="C82" s="41">
        <v>3</v>
      </c>
      <c r="D82" s="41">
        <v>3</v>
      </c>
      <c r="E82" s="41">
        <v>2</v>
      </c>
      <c r="F82" s="41">
        <v>1</v>
      </c>
      <c r="G82" s="41">
        <v>1</v>
      </c>
      <c r="H82" s="43">
        <f t="shared" si="4"/>
        <v>10</v>
      </c>
      <c r="I82" s="38"/>
      <c r="J82" s="38"/>
      <c r="K82" s="38"/>
      <c r="L82" s="38"/>
      <c r="M82" s="38"/>
      <c r="N82" s="38"/>
      <c r="O82" s="38"/>
    </row>
    <row r="83" spans="2:15" ht="21.75" customHeight="1" x14ac:dyDescent="0.2">
      <c r="B83" s="8" t="s">
        <v>32</v>
      </c>
      <c r="C83" s="41">
        <v>55</v>
      </c>
      <c r="D83" s="41">
        <v>8</v>
      </c>
      <c r="E83" s="41">
        <v>0</v>
      </c>
      <c r="F83" s="41">
        <v>1</v>
      </c>
      <c r="G83" s="41">
        <v>1</v>
      </c>
      <c r="H83" s="43">
        <f t="shared" si="4"/>
        <v>65</v>
      </c>
      <c r="I83" s="38"/>
      <c r="J83" s="38"/>
      <c r="K83" s="38"/>
      <c r="L83" s="38"/>
      <c r="M83" s="38"/>
      <c r="N83" s="38"/>
      <c r="O83" s="38"/>
    </row>
    <row r="84" spans="2:15" ht="15.95" customHeight="1" x14ac:dyDescent="0.2">
      <c r="B84" s="8" t="s">
        <v>33</v>
      </c>
      <c r="C84" s="41">
        <v>284</v>
      </c>
      <c r="D84" s="41">
        <v>423</v>
      </c>
      <c r="E84" s="41">
        <v>72</v>
      </c>
      <c r="F84" s="41">
        <v>376</v>
      </c>
      <c r="G84" s="41">
        <v>17</v>
      </c>
      <c r="H84" s="43">
        <f t="shared" si="4"/>
        <v>1172</v>
      </c>
      <c r="I84" s="38"/>
      <c r="J84" s="38"/>
      <c r="K84" s="38"/>
      <c r="L84" s="38"/>
      <c r="M84" s="38"/>
      <c r="N84" s="38"/>
      <c r="O84" s="38"/>
    </row>
    <row r="85" spans="2:15" ht="22.5" customHeight="1" x14ac:dyDescent="0.2">
      <c r="B85" s="8" t="s">
        <v>34</v>
      </c>
      <c r="C85" s="41">
        <v>1056</v>
      </c>
      <c r="D85" s="41">
        <v>878</v>
      </c>
      <c r="E85" s="41">
        <v>298</v>
      </c>
      <c r="F85" s="41">
        <v>321</v>
      </c>
      <c r="G85" s="41">
        <v>113</v>
      </c>
      <c r="H85" s="43">
        <f t="shared" si="4"/>
        <v>2666</v>
      </c>
      <c r="I85" s="38"/>
      <c r="J85" s="38"/>
      <c r="K85" s="38"/>
      <c r="L85" s="38"/>
      <c r="M85" s="38"/>
      <c r="N85" s="38"/>
      <c r="O85" s="38"/>
    </row>
    <row r="86" spans="2:15" ht="15.95" customHeight="1" x14ac:dyDescent="0.2">
      <c r="B86" s="8" t="s">
        <v>35</v>
      </c>
      <c r="C86" s="41">
        <v>52</v>
      </c>
      <c r="D86" s="41">
        <v>618</v>
      </c>
      <c r="E86" s="41">
        <v>31</v>
      </c>
      <c r="F86" s="41">
        <v>26</v>
      </c>
      <c r="G86" s="41">
        <v>10</v>
      </c>
      <c r="H86" s="43">
        <f t="shared" si="4"/>
        <v>737</v>
      </c>
      <c r="I86" s="38"/>
      <c r="J86" s="38"/>
      <c r="K86" s="38"/>
      <c r="L86" s="38"/>
      <c r="M86" s="38"/>
      <c r="N86" s="38"/>
      <c r="O86" s="38"/>
    </row>
    <row r="87" spans="2:15" ht="15.95" customHeight="1" x14ac:dyDescent="0.2">
      <c r="B87" s="8" t="s">
        <v>36</v>
      </c>
      <c r="C87" s="41">
        <v>81</v>
      </c>
      <c r="D87" s="41">
        <v>234</v>
      </c>
      <c r="E87" s="41">
        <v>72</v>
      </c>
      <c r="F87" s="41">
        <v>352</v>
      </c>
      <c r="G87" s="41">
        <v>196</v>
      </c>
      <c r="H87" s="43">
        <f t="shared" si="4"/>
        <v>935</v>
      </c>
      <c r="I87" s="38"/>
      <c r="J87" s="38"/>
      <c r="K87" s="38"/>
      <c r="L87" s="38"/>
      <c r="M87" s="38"/>
      <c r="N87" s="38"/>
      <c r="O87" s="38"/>
    </row>
    <row r="88" spans="2:15" ht="15.95" customHeight="1" x14ac:dyDescent="0.2">
      <c r="B88" s="8" t="s">
        <v>37</v>
      </c>
      <c r="C88" s="47">
        <v>627</v>
      </c>
      <c r="D88" s="48">
        <v>422</v>
      </c>
      <c r="E88" s="41">
        <v>282</v>
      </c>
      <c r="F88" s="48">
        <v>300</v>
      </c>
      <c r="G88" s="48">
        <v>146</v>
      </c>
      <c r="H88" s="43">
        <f t="shared" si="4"/>
        <v>1777</v>
      </c>
      <c r="I88" s="38"/>
      <c r="J88" s="38"/>
      <c r="K88" s="38"/>
      <c r="L88" s="38"/>
      <c r="M88" s="38"/>
      <c r="N88" s="38"/>
      <c r="O88" s="38"/>
    </row>
    <row r="89" spans="2:15" ht="15" customHeight="1" x14ac:dyDescent="0.2">
      <c r="B89" s="8" t="s">
        <v>38</v>
      </c>
      <c r="C89" s="41">
        <v>222</v>
      </c>
      <c r="D89" s="41">
        <v>275</v>
      </c>
      <c r="E89" s="41">
        <v>40</v>
      </c>
      <c r="F89" s="41">
        <v>11</v>
      </c>
      <c r="G89" s="41">
        <v>3</v>
      </c>
      <c r="H89" s="43">
        <f t="shared" si="4"/>
        <v>551</v>
      </c>
      <c r="I89" s="38"/>
      <c r="J89" s="38"/>
      <c r="K89" s="38"/>
      <c r="L89" s="38"/>
      <c r="M89" s="38"/>
      <c r="N89" s="38"/>
      <c r="O89" s="38"/>
    </row>
    <row r="90" spans="2:15" ht="15.95" customHeight="1" x14ac:dyDescent="0.2">
      <c r="B90" s="8" t="s">
        <v>39</v>
      </c>
      <c r="C90" s="41">
        <v>247</v>
      </c>
      <c r="D90" s="41">
        <v>737</v>
      </c>
      <c r="E90" s="41">
        <v>29</v>
      </c>
      <c r="F90" s="41">
        <v>6</v>
      </c>
      <c r="G90" s="41">
        <v>1</v>
      </c>
      <c r="H90" s="43">
        <f t="shared" si="4"/>
        <v>1020</v>
      </c>
      <c r="I90" s="38"/>
      <c r="J90" s="38"/>
      <c r="K90" s="38"/>
      <c r="L90" s="38"/>
      <c r="M90" s="38"/>
      <c r="N90" s="38"/>
      <c r="O90" s="38"/>
    </row>
    <row r="91" spans="2:15" ht="15.95" customHeight="1" x14ac:dyDescent="0.2">
      <c r="B91" s="8" t="s">
        <v>40</v>
      </c>
      <c r="C91" s="41">
        <v>31</v>
      </c>
      <c r="D91" s="41">
        <v>55</v>
      </c>
      <c r="E91" s="41">
        <v>18</v>
      </c>
      <c r="F91" s="41">
        <v>19</v>
      </c>
      <c r="G91" s="41">
        <v>7</v>
      </c>
      <c r="H91" s="43">
        <f t="shared" si="4"/>
        <v>130</v>
      </c>
      <c r="I91" s="38"/>
      <c r="J91" s="38"/>
      <c r="K91" s="38"/>
      <c r="L91" s="38"/>
      <c r="M91" s="38"/>
      <c r="N91" s="38"/>
      <c r="O91" s="38"/>
    </row>
    <row r="92" spans="2:15" ht="15.95" customHeight="1" x14ac:dyDescent="0.2">
      <c r="B92" s="8" t="s">
        <v>41</v>
      </c>
      <c r="C92" s="41">
        <v>535</v>
      </c>
      <c r="D92" s="41">
        <v>710</v>
      </c>
      <c r="E92" s="41">
        <v>92</v>
      </c>
      <c r="F92" s="41">
        <v>43</v>
      </c>
      <c r="G92" s="41">
        <v>4</v>
      </c>
      <c r="H92" s="43">
        <f t="shared" si="4"/>
        <v>1384</v>
      </c>
      <c r="I92" s="38"/>
      <c r="J92" s="38"/>
      <c r="K92" s="38"/>
      <c r="L92" s="38"/>
      <c r="M92" s="38"/>
      <c r="N92" s="38"/>
      <c r="O92" s="38"/>
    </row>
    <row r="93" spans="2:15" ht="15.95" customHeight="1" x14ac:dyDescent="0.2">
      <c r="B93" s="8" t="s">
        <v>42</v>
      </c>
      <c r="C93" s="41">
        <v>173</v>
      </c>
      <c r="D93" s="41">
        <v>200</v>
      </c>
      <c r="E93" s="41">
        <v>90</v>
      </c>
      <c r="F93" s="41">
        <v>60</v>
      </c>
      <c r="G93" s="41">
        <v>18</v>
      </c>
      <c r="H93" s="43">
        <f t="shared" si="4"/>
        <v>541</v>
      </c>
      <c r="I93" s="38"/>
      <c r="J93" s="38"/>
      <c r="K93" s="38"/>
      <c r="L93" s="38"/>
      <c r="M93" s="38"/>
      <c r="N93" s="38"/>
      <c r="O93" s="38"/>
    </row>
    <row r="94" spans="2:15" ht="15.95" customHeight="1" x14ac:dyDescent="0.2">
      <c r="B94" s="8" t="s">
        <v>43</v>
      </c>
      <c r="C94" s="41">
        <v>523</v>
      </c>
      <c r="D94" s="41">
        <v>2</v>
      </c>
      <c r="E94" s="41">
        <v>1</v>
      </c>
      <c r="F94" s="41">
        <v>3</v>
      </c>
      <c r="G94" s="41">
        <v>0</v>
      </c>
      <c r="H94" s="43">
        <f t="shared" si="4"/>
        <v>529</v>
      </c>
      <c r="I94" s="38"/>
      <c r="J94" s="38"/>
      <c r="K94" s="38"/>
      <c r="L94" s="38"/>
      <c r="M94" s="38"/>
      <c r="N94" s="38"/>
      <c r="O94" s="38"/>
    </row>
    <row r="95" spans="2:15" ht="15.95" customHeight="1" x14ac:dyDescent="0.2">
      <c r="B95" s="8" t="s">
        <v>44</v>
      </c>
      <c r="C95" s="41">
        <v>155</v>
      </c>
      <c r="D95" s="41">
        <v>75</v>
      </c>
      <c r="E95" s="41">
        <v>21</v>
      </c>
      <c r="F95" s="41">
        <v>16</v>
      </c>
      <c r="G95" s="41">
        <v>2</v>
      </c>
      <c r="H95" s="43">
        <f t="shared" si="4"/>
        <v>269</v>
      </c>
      <c r="I95" s="38"/>
      <c r="J95" s="38"/>
      <c r="K95" s="38"/>
      <c r="L95" s="38"/>
      <c r="M95" s="38"/>
      <c r="N95" s="38"/>
      <c r="O95" s="38"/>
    </row>
    <row r="96" spans="2:15" ht="22.5" customHeight="1" x14ac:dyDescent="0.2">
      <c r="B96" s="8" t="s">
        <v>45</v>
      </c>
      <c r="C96" s="41">
        <v>129</v>
      </c>
      <c r="D96" s="41">
        <v>92</v>
      </c>
      <c r="E96" s="41">
        <v>30</v>
      </c>
      <c r="F96" s="41">
        <v>34</v>
      </c>
      <c r="G96" s="41">
        <v>3</v>
      </c>
      <c r="H96" s="43">
        <f t="shared" si="4"/>
        <v>288</v>
      </c>
      <c r="I96" s="38"/>
      <c r="J96" s="38"/>
      <c r="K96" s="38"/>
      <c r="L96" s="38"/>
      <c r="M96" s="38"/>
      <c r="N96" s="38"/>
      <c r="O96" s="38"/>
    </row>
    <row r="97" spans="2:15" ht="15.95" customHeight="1" x14ac:dyDescent="0.2">
      <c r="B97" s="8" t="s">
        <v>46</v>
      </c>
      <c r="C97" s="41">
        <v>150</v>
      </c>
      <c r="D97" s="41">
        <v>63</v>
      </c>
      <c r="E97" s="41">
        <v>41</v>
      </c>
      <c r="F97" s="41">
        <v>43</v>
      </c>
      <c r="G97" s="41">
        <v>13</v>
      </c>
      <c r="H97" s="43">
        <f t="shared" si="4"/>
        <v>310</v>
      </c>
      <c r="I97" s="38"/>
      <c r="J97" s="38"/>
      <c r="K97" s="38"/>
      <c r="L97" s="38"/>
      <c r="M97" s="38"/>
      <c r="N97" s="38"/>
      <c r="O97" s="38"/>
    </row>
    <row r="98" spans="2:15" ht="15.75" customHeight="1" x14ac:dyDescent="0.2">
      <c r="B98" s="8" t="s">
        <v>47</v>
      </c>
      <c r="C98" s="41">
        <v>167</v>
      </c>
      <c r="D98" s="41">
        <v>165</v>
      </c>
      <c r="E98" s="41">
        <v>41</v>
      </c>
      <c r="F98" s="41">
        <v>76</v>
      </c>
      <c r="G98" s="41">
        <v>39</v>
      </c>
      <c r="H98" s="44">
        <f t="shared" si="4"/>
        <v>488</v>
      </c>
      <c r="I98" s="38"/>
      <c r="J98" s="38"/>
      <c r="K98" s="38"/>
      <c r="L98" s="38"/>
      <c r="M98" s="38"/>
      <c r="N98" s="38"/>
      <c r="O98" s="38"/>
    </row>
    <row r="99" spans="2:15" ht="15.75" customHeight="1" x14ac:dyDescent="0.2">
      <c r="B99" s="8" t="s">
        <v>48</v>
      </c>
      <c r="C99" s="41">
        <f>9453+1</f>
        <v>9454</v>
      </c>
      <c r="D99" s="41">
        <v>5650</v>
      </c>
      <c r="E99" s="41">
        <v>2607</v>
      </c>
      <c r="F99" s="41">
        <v>1584</v>
      </c>
      <c r="G99" s="41">
        <v>950</v>
      </c>
      <c r="H99" s="44">
        <f t="shared" si="4"/>
        <v>20245</v>
      </c>
      <c r="I99" s="55"/>
    </row>
    <row r="100" spans="2:15" ht="15.75" customHeight="1" x14ac:dyDescent="0.2">
      <c r="B100" s="9" t="s">
        <v>49</v>
      </c>
      <c r="C100" s="41">
        <v>66</v>
      </c>
      <c r="D100" s="41">
        <v>0</v>
      </c>
      <c r="E100" s="41">
        <v>0</v>
      </c>
      <c r="F100" s="41">
        <v>0</v>
      </c>
      <c r="G100" s="41">
        <v>0</v>
      </c>
      <c r="H100" s="44">
        <f t="shared" si="4"/>
        <v>66</v>
      </c>
      <c r="I100" s="55"/>
      <c r="J100" s="38"/>
      <c r="K100" s="38"/>
      <c r="L100" s="38"/>
      <c r="M100" s="38"/>
      <c r="N100" s="38"/>
      <c r="O100" s="38"/>
    </row>
    <row r="101" spans="2:15" ht="15.75" customHeight="1" thickBot="1" x14ac:dyDescent="0.25">
      <c r="B101" s="8" t="s">
        <v>69</v>
      </c>
      <c r="C101" s="91">
        <v>0</v>
      </c>
      <c r="D101" s="91">
        <v>2</v>
      </c>
      <c r="E101" s="91">
        <v>0</v>
      </c>
      <c r="F101" s="91">
        <v>0</v>
      </c>
      <c r="G101" s="47">
        <v>0</v>
      </c>
      <c r="H101" s="44">
        <f t="shared" si="4"/>
        <v>2</v>
      </c>
      <c r="I101" s="55"/>
      <c r="J101" s="38"/>
      <c r="K101" s="38"/>
      <c r="L101" s="38"/>
      <c r="M101" s="38"/>
      <c r="N101" s="38"/>
      <c r="O101" s="38"/>
    </row>
    <row r="102" spans="2:15" ht="16.5" customHeight="1" thickBot="1" x14ac:dyDescent="0.25">
      <c r="B102" s="7" t="s">
        <v>0</v>
      </c>
      <c r="C102" s="45">
        <f t="shared" ref="C102:H102" si="5">SUM(C79:C101)</f>
        <v>15376</v>
      </c>
      <c r="D102" s="45">
        <f t="shared" si="5"/>
        <v>11375</v>
      </c>
      <c r="E102" s="45">
        <f t="shared" si="5"/>
        <v>4875</v>
      </c>
      <c r="F102" s="45">
        <f t="shared" si="5"/>
        <v>3651</v>
      </c>
      <c r="G102" s="45">
        <f t="shared" si="5"/>
        <v>1979</v>
      </c>
      <c r="H102" s="46">
        <f t="shared" si="5"/>
        <v>37256</v>
      </c>
      <c r="I102" s="2"/>
    </row>
    <row r="103" spans="2:15" ht="9.75" customHeight="1" x14ac:dyDescent="0.2">
      <c r="B103" s="10"/>
      <c r="C103" s="27"/>
      <c r="D103" s="27"/>
      <c r="E103" s="27"/>
      <c r="F103" s="27"/>
      <c r="G103" s="27"/>
      <c r="H103" s="27"/>
      <c r="I103" s="2"/>
    </row>
    <row r="104" spans="2:15" ht="29.25" customHeight="1" x14ac:dyDescent="0.2">
      <c r="B104" s="113"/>
      <c r="C104" s="113"/>
      <c r="D104" s="113"/>
      <c r="E104" s="113"/>
      <c r="F104" s="113"/>
      <c r="G104" s="113"/>
      <c r="H104" s="113"/>
      <c r="I104" s="2"/>
    </row>
    <row r="105" spans="2:15" x14ac:dyDescent="0.2">
      <c r="B105" s="108" t="s">
        <v>84</v>
      </c>
      <c r="C105" s="108"/>
      <c r="D105" s="108"/>
      <c r="E105" s="108"/>
      <c r="F105" s="108"/>
      <c r="G105" s="108"/>
      <c r="H105" s="108"/>
      <c r="I105" s="55"/>
    </row>
    <row r="106" spans="2:15" ht="18" customHeight="1" x14ac:dyDescent="0.2">
      <c r="B106" s="108"/>
      <c r="C106" s="108"/>
      <c r="D106" s="108"/>
      <c r="E106" s="108"/>
      <c r="F106" s="108"/>
      <c r="G106" s="108"/>
      <c r="H106" s="108"/>
      <c r="J106" s="55"/>
    </row>
    <row r="107" spans="2:15" x14ac:dyDescent="0.2">
      <c r="B107" s="28" t="s">
        <v>7</v>
      </c>
      <c r="F107" s="105"/>
      <c r="G107" s="105"/>
      <c r="H107" s="105"/>
      <c r="I107" s="50"/>
    </row>
    <row r="108" spans="2:15" x14ac:dyDescent="0.2">
      <c r="B108" s="28"/>
      <c r="F108" s="109"/>
      <c r="G108" s="109"/>
      <c r="H108" s="109"/>
    </row>
    <row r="109" spans="2:15" x14ac:dyDescent="0.2">
      <c r="B109" s="30" t="s">
        <v>72</v>
      </c>
      <c r="F109" s="29" t="s">
        <v>8</v>
      </c>
      <c r="G109" s="29"/>
      <c r="H109" s="29"/>
    </row>
    <row r="110" spans="2:15" x14ac:dyDescent="0.2">
      <c r="B110" s="31">
        <f>total!A39</f>
        <v>42424</v>
      </c>
      <c r="F110" s="11" t="s">
        <v>6</v>
      </c>
      <c r="G110" s="11"/>
      <c r="H110" s="11"/>
    </row>
    <row r="111" spans="2:15" ht="15.95" customHeight="1" x14ac:dyDescent="0.2">
      <c r="B111" s="109" t="s">
        <v>56</v>
      </c>
      <c r="C111" s="109"/>
      <c r="D111" s="109"/>
      <c r="E111" s="109"/>
      <c r="F111" s="109"/>
      <c r="G111" s="109"/>
      <c r="H111" s="109"/>
    </row>
    <row r="112" spans="2:15" ht="15.95" customHeight="1" x14ac:dyDescent="0.2">
      <c r="B112" s="106" t="s">
        <v>75</v>
      </c>
      <c r="C112" s="106"/>
      <c r="D112" s="106"/>
      <c r="E112" s="106"/>
      <c r="F112" s="106"/>
      <c r="G112" s="106"/>
      <c r="H112" s="106"/>
    </row>
    <row r="113" spans="2:8" ht="9.75" customHeight="1" thickBot="1" x14ac:dyDescent="0.25">
      <c r="B113" s="37"/>
      <c r="C113" s="37"/>
      <c r="D113" s="38"/>
      <c r="E113" s="38"/>
      <c r="F113" s="38"/>
      <c r="G113" s="38"/>
    </row>
    <row r="114" spans="2:8" ht="15.95" customHeight="1" thickBot="1" x14ac:dyDescent="0.25">
      <c r="B114" s="13" t="s">
        <v>27</v>
      </c>
      <c r="C114" s="14" t="s">
        <v>1</v>
      </c>
      <c r="D114" s="15" t="s">
        <v>2</v>
      </c>
      <c r="E114" s="15" t="s">
        <v>3</v>
      </c>
      <c r="F114" s="15" t="s">
        <v>4</v>
      </c>
      <c r="G114" s="39" t="s">
        <v>5</v>
      </c>
      <c r="H114" s="40" t="s">
        <v>65</v>
      </c>
    </row>
    <row r="115" spans="2:8" ht="15.95" customHeight="1" x14ac:dyDescent="0.2">
      <c r="B115" s="49" t="s">
        <v>28</v>
      </c>
      <c r="C115" s="41">
        <v>885</v>
      </c>
      <c r="D115" s="41">
        <v>545</v>
      </c>
      <c r="E115" s="41">
        <v>878</v>
      </c>
      <c r="F115" s="41">
        <v>276</v>
      </c>
      <c r="G115" s="41">
        <v>450</v>
      </c>
      <c r="H115" s="42">
        <f>SUM(C115:G115)</f>
        <v>3034</v>
      </c>
    </row>
    <row r="116" spans="2:8" ht="15.95" customHeight="1" x14ac:dyDescent="0.2">
      <c r="B116" s="5" t="s">
        <v>29</v>
      </c>
      <c r="C116" s="41">
        <v>94</v>
      </c>
      <c r="D116" s="41">
        <v>2</v>
      </c>
      <c r="E116" s="41">
        <v>3</v>
      </c>
      <c r="F116" s="41">
        <v>5</v>
      </c>
      <c r="G116" s="41">
        <v>0</v>
      </c>
      <c r="H116" s="43">
        <f t="shared" ref="H116:H137" si="6">SUM(C116:G116)</f>
        <v>104</v>
      </c>
    </row>
    <row r="117" spans="2:8" ht="15.95" customHeight="1" x14ac:dyDescent="0.2">
      <c r="B117" s="5" t="s">
        <v>30</v>
      </c>
      <c r="C117" s="41">
        <v>441</v>
      </c>
      <c r="D117" s="41">
        <v>238</v>
      </c>
      <c r="E117" s="41">
        <v>209</v>
      </c>
      <c r="F117" s="41">
        <v>101</v>
      </c>
      <c r="G117" s="41">
        <v>22</v>
      </c>
      <c r="H117" s="43">
        <f t="shared" si="6"/>
        <v>1011</v>
      </c>
    </row>
    <row r="118" spans="2:8" ht="23.25" customHeight="1" x14ac:dyDescent="0.2">
      <c r="B118" s="5" t="s">
        <v>31</v>
      </c>
      <c r="C118" s="41">
        <v>3</v>
      </c>
      <c r="D118" s="41">
        <v>3</v>
      </c>
      <c r="E118" s="41">
        <v>3</v>
      </c>
      <c r="F118" s="41">
        <v>1</v>
      </c>
      <c r="G118" s="41">
        <v>1</v>
      </c>
      <c r="H118" s="43">
        <f t="shared" si="6"/>
        <v>11</v>
      </c>
    </row>
    <row r="119" spans="2:8" ht="22.5" customHeight="1" x14ac:dyDescent="0.2">
      <c r="B119" s="5" t="s">
        <v>32</v>
      </c>
      <c r="C119" s="41">
        <v>54</v>
      </c>
      <c r="D119" s="41">
        <v>6</v>
      </c>
      <c r="E119" s="41">
        <v>0</v>
      </c>
      <c r="F119" s="41">
        <v>1</v>
      </c>
      <c r="G119" s="41">
        <v>1</v>
      </c>
      <c r="H119" s="43">
        <f t="shared" si="6"/>
        <v>62</v>
      </c>
    </row>
    <row r="120" spans="2:8" ht="15.95" customHeight="1" x14ac:dyDescent="0.2">
      <c r="B120" s="5" t="s">
        <v>33</v>
      </c>
      <c r="C120" s="41">
        <v>291</v>
      </c>
      <c r="D120" s="41">
        <v>447</v>
      </c>
      <c r="E120" s="41">
        <v>70</v>
      </c>
      <c r="F120" s="41">
        <v>378</v>
      </c>
      <c r="G120" s="41">
        <v>12</v>
      </c>
      <c r="H120" s="43">
        <f t="shared" si="6"/>
        <v>1198</v>
      </c>
    </row>
    <row r="121" spans="2:8" ht="22.5" customHeight="1" x14ac:dyDescent="0.2">
      <c r="B121" s="5" t="s">
        <v>34</v>
      </c>
      <c r="C121" s="41">
        <v>1043</v>
      </c>
      <c r="D121" s="41">
        <v>910</v>
      </c>
      <c r="E121" s="41">
        <v>296</v>
      </c>
      <c r="F121" s="41">
        <v>331</v>
      </c>
      <c r="G121" s="41">
        <v>107</v>
      </c>
      <c r="H121" s="43">
        <f t="shared" si="6"/>
        <v>2687</v>
      </c>
    </row>
    <row r="122" spans="2:8" ht="15.95" customHeight="1" x14ac:dyDescent="0.2">
      <c r="B122" s="5" t="s">
        <v>35</v>
      </c>
      <c r="C122" s="41">
        <v>57</v>
      </c>
      <c r="D122" s="41">
        <v>658</v>
      </c>
      <c r="E122" s="41">
        <v>28</v>
      </c>
      <c r="F122" s="41">
        <v>24</v>
      </c>
      <c r="G122" s="41">
        <v>10</v>
      </c>
      <c r="H122" s="43">
        <f t="shared" si="6"/>
        <v>777</v>
      </c>
    </row>
    <row r="123" spans="2:8" ht="15.75" customHeight="1" x14ac:dyDescent="0.2">
      <c r="B123" s="5" t="s">
        <v>36</v>
      </c>
      <c r="C123" s="41">
        <v>81</v>
      </c>
      <c r="D123" s="41">
        <v>225</v>
      </c>
      <c r="E123" s="41">
        <v>93</v>
      </c>
      <c r="F123" s="41">
        <v>315</v>
      </c>
      <c r="G123" s="41">
        <v>163</v>
      </c>
      <c r="H123" s="43">
        <f t="shared" si="6"/>
        <v>877</v>
      </c>
    </row>
    <row r="124" spans="2:8" ht="15.95" customHeight="1" x14ac:dyDescent="0.2">
      <c r="B124" s="5" t="s">
        <v>37</v>
      </c>
      <c r="C124" s="47">
        <v>646</v>
      </c>
      <c r="D124" s="48">
        <v>379</v>
      </c>
      <c r="E124" s="48">
        <v>278</v>
      </c>
      <c r="F124" s="48">
        <v>279</v>
      </c>
      <c r="G124" s="48">
        <v>135</v>
      </c>
      <c r="H124" s="43">
        <f t="shared" si="6"/>
        <v>1717</v>
      </c>
    </row>
    <row r="125" spans="2:8" ht="15.95" customHeight="1" x14ac:dyDescent="0.2">
      <c r="B125" s="5" t="s">
        <v>38</v>
      </c>
      <c r="C125" s="41">
        <v>229</v>
      </c>
      <c r="D125" s="41">
        <v>290</v>
      </c>
      <c r="E125" s="41">
        <v>40</v>
      </c>
      <c r="F125" s="41">
        <v>11</v>
      </c>
      <c r="G125" s="41">
        <v>1</v>
      </c>
      <c r="H125" s="43">
        <f t="shared" si="6"/>
        <v>571</v>
      </c>
    </row>
    <row r="126" spans="2:8" ht="15.95" customHeight="1" x14ac:dyDescent="0.2">
      <c r="B126" s="5" t="s">
        <v>39</v>
      </c>
      <c r="C126" s="41">
        <v>266</v>
      </c>
      <c r="D126" s="41">
        <v>751</v>
      </c>
      <c r="E126" s="41">
        <v>31</v>
      </c>
      <c r="F126" s="41">
        <v>5</v>
      </c>
      <c r="G126" s="41">
        <v>1</v>
      </c>
      <c r="H126" s="43">
        <f t="shared" si="6"/>
        <v>1054</v>
      </c>
    </row>
    <row r="127" spans="2:8" ht="15.95" customHeight="1" x14ac:dyDescent="0.2">
      <c r="B127" s="5" t="s">
        <v>40</v>
      </c>
      <c r="C127" s="41">
        <v>29</v>
      </c>
      <c r="D127" s="41">
        <v>49</v>
      </c>
      <c r="E127" s="41">
        <v>15</v>
      </c>
      <c r="F127" s="41">
        <v>18</v>
      </c>
      <c r="G127" s="41">
        <v>7</v>
      </c>
      <c r="H127" s="43">
        <f t="shared" si="6"/>
        <v>118</v>
      </c>
    </row>
    <row r="128" spans="2:8" ht="15.95" customHeight="1" x14ac:dyDescent="0.2">
      <c r="B128" s="5" t="s">
        <v>41</v>
      </c>
      <c r="C128" s="41">
        <v>558</v>
      </c>
      <c r="D128" s="41">
        <v>713</v>
      </c>
      <c r="E128" s="41">
        <v>103</v>
      </c>
      <c r="F128" s="41">
        <v>51</v>
      </c>
      <c r="G128" s="41">
        <v>2</v>
      </c>
      <c r="H128" s="43">
        <f t="shared" si="6"/>
        <v>1427</v>
      </c>
    </row>
    <row r="129" spans="2:10" ht="15.95" customHeight="1" x14ac:dyDescent="0.2">
      <c r="B129" s="5" t="s">
        <v>42</v>
      </c>
      <c r="C129" s="41">
        <v>184</v>
      </c>
      <c r="D129" s="41">
        <v>202</v>
      </c>
      <c r="E129" s="41">
        <v>89</v>
      </c>
      <c r="F129" s="41">
        <v>56</v>
      </c>
      <c r="G129" s="41">
        <v>17</v>
      </c>
      <c r="H129" s="43">
        <f t="shared" si="6"/>
        <v>548</v>
      </c>
    </row>
    <row r="130" spans="2:10" ht="15.95" customHeight="1" x14ac:dyDescent="0.2">
      <c r="B130" s="5" t="s">
        <v>43</v>
      </c>
      <c r="C130" s="41">
        <v>571</v>
      </c>
      <c r="D130" s="41">
        <v>2</v>
      </c>
      <c r="E130" s="41">
        <v>1</v>
      </c>
      <c r="F130" s="41">
        <v>3</v>
      </c>
      <c r="G130" s="41">
        <v>0</v>
      </c>
      <c r="H130" s="43">
        <f t="shared" si="6"/>
        <v>577</v>
      </c>
    </row>
    <row r="131" spans="2:10" ht="15.95" customHeight="1" x14ac:dyDescent="0.2">
      <c r="B131" s="5" t="s">
        <v>44</v>
      </c>
      <c r="C131" s="41">
        <v>164</v>
      </c>
      <c r="D131" s="41">
        <v>96</v>
      </c>
      <c r="E131" s="41">
        <v>22</v>
      </c>
      <c r="F131" s="41">
        <v>18</v>
      </c>
      <c r="G131" s="41">
        <v>5</v>
      </c>
      <c r="H131" s="43">
        <f t="shared" si="6"/>
        <v>305</v>
      </c>
    </row>
    <row r="132" spans="2:10" ht="24" x14ac:dyDescent="0.2">
      <c r="B132" s="5" t="s">
        <v>45</v>
      </c>
      <c r="C132" s="41">
        <v>128</v>
      </c>
      <c r="D132" s="41">
        <v>90</v>
      </c>
      <c r="E132" s="41">
        <v>32</v>
      </c>
      <c r="F132" s="41">
        <v>31</v>
      </c>
      <c r="G132" s="41">
        <v>3</v>
      </c>
      <c r="H132" s="43">
        <f t="shared" si="6"/>
        <v>284</v>
      </c>
    </row>
    <row r="133" spans="2:10" ht="15.75" customHeight="1" x14ac:dyDescent="0.2">
      <c r="B133" s="5" t="s">
        <v>46</v>
      </c>
      <c r="C133" s="41">
        <v>173</v>
      </c>
      <c r="D133" s="41">
        <v>79</v>
      </c>
      <c r="E133" s="41">
        <v>57</v>
      </c>
      <c r="F133" s="41">
        <v>40</v>
      </c>
      <c r="G133" s="41">
        <v>36</v>
      </c>
      <c r="H133" s="43">
        <f t="shared" si="6"/>
        <v>385</v>
      </c>
      <c r="I133" s="55"/>
    </row>
    <row r="134" spans="2:10" ht="15.75" customHeight="1" x14ac:dyDescent="0.2">
      <c r="B134" s="5" t="s">
        <v>47</v>
      </c>
      <c r="C134" s="41">
        <v>167</v>
      </c>
      <c r="D134" s="41">
        <v>166</v>
      </c>
      <c r="E134" s="41">
        <v>42</v>
      </c>
      <c r="F134" s="41">
        <v>83</v>
      </c>
      <c r="G134" s="41">
        <v>38</v>
      </c>
      <c r="H134" s="44">
        <f t="shared" si="6"/>
        <v>496</v>
      </c>
      <c r="I134" s="55"/>
    </row>
    <row r="135" spans="2:10" ht="15.75" customHeight="1" x14ac:dyDescent="0.2">
      <c r="B135" s="5" t="s">
        <v>48</v>
      </c>
      <c r="C135" s="41">
        <f>9312+1</f>
        <v>9313</v>
      </c>
      <c r="D135" s="41">
        <v>5595</v>
      </c>
      <c r="E135" s="41">
        <v>2597</v>
      </c>
      <c r="F135" s="41">
        <v>1563</v>
      </c>
      <c r="G135" s="41">
        <v>941</v>
      </c>
      <c r="H135" s="44">
        <f t="shared" si="6"/>
        <v>20009</v>
      </c>
      <c r="I135" s="2"/>
    </row>
    <row r="136" spans="2:10" ht="15.75" customHeight="1" x14ac:dyDescent="0.2">
      <c r="B136" s="6" t="s">
        <v>49</v>
      </c>
      <c r="C136" s="41">
        <v>75</v>
      </c>
      <c r="D136" s="41">
        <v>0</v>
      </c>
      <c r="E136" s="41">
        <v>0</v>
      </c>
      <c r="F136" s="41">
        <v>0</v>
      </c>
      <c r="G136" s="41">
        <v>0</v>
      </c>
      <c r="H136" s="44">
        <f t="shared" si="6"/>
        <v>75</v>
      </c>
      <c r="I136" s="2"/>
    </row>
    <row r="137" spans="2:10" ht="15.75" customHeight="1" thickBot="1" x14ac:dyDescent="0.25">
      <c r="B137" s="8" t="s">
        <v>69</v>
      </c>
      <c r="C137" s="41">
        <v>0</v>
      </c>
      <c r="D137" s="41">
        <v>2</v>
      </c>
      <c r="E137" s="41">
        <v>0</v>
      </c>
      <c r="F137" s="41">
        <v>0</v>
      </c>
      <c r="G137" s="41">
        <v>0</v>
      </c>
      <c r="H137" s="44">
        <f t="shared" si="6"/>
        <v>2</v>
      </c>
      <c r="I137" s="2"/>
    </row>
    <row r="138" spans="2:10" ht="15.75" customHeight="1" thickBot="1" x14ac:dyDescent="0.25">
      <c r="B138" s="7" t="s">
        <v>0</v>
      </c>
      <c r="C138" s="45">
        <f t="shared" ref="C138:H138" si="7">SUM(C115:C137)</f>
        <v>15452</v>
      </c>
      <c r="D138" s="45">
        <f t="shared" si="7"/>
        <v>11448</v>
      </c>
      <c r="E138" s="45">
        <f t="shared" si="7"/>
        <v>4887</v>
      </c>
      <c r="F138" s="45">
        <f t="shared" si="7"/>
        <v>3590</v>
      </c>
      <c r="G138" s="45">
        <f t="shared" si="7"/>
        <v>1952</v>
      </c>
      <c r="H138" s="46">
        <f t="shared" si="7"/>
        <v>37329</v>
      </c>
      <c r="I138" s="55"/>
    </row>
    <row r="139" spans="2:10" ht="6" customHeight="1" x14ac:dyDescent="0.2">
      <c r="B139" s="10"/>
      <c r="C139" s="27"/>
      <c r="D139" s="27"/>
      <c r="E139" s="27"/>
      <c r="F139" s="27"/>
      <c r="G139" s="27"/>
      <c r="H139" s="62"/>
      <c r="I139" s="55"/>
    </row>
    <row r="140" spans="2:10" ht="15.75" customHeight="1" x14ac:dyDescent="0.2">
      <c r="B140" s="113"/>
      <c r="C140" s="113"/>
      <c r="D140" s="113"/>
      <c r="E140" s="113"/>
      <c r="F140" s="113"/>
      <c r="G140" s="113"/>
      <c r="H140" s="113"/>
      <c r="I140" s="113"/>
    </row>
    <row r="141" spans="2:10" ht="14.25" x14ac:dyDescent="0.2">
      <c r="B141" s="26" t="s">
        <v>55</v>
      </c>
      <c r="C141" s="61"/>
      <c r="D141" s="27"/>
      <c r="E141" s="27"/>
      <c r="F141" s="27"/>
      <c r="G141" s="27"/>
      <c r="H141" s="27"/>
      <c r="J141" s="55"/>
    </row>
    <row r="142" spans="2:10" ht="12.75" customHeight="1" x14ac:dyDescent="0.2">
      <c r="B142" s="108" t="s">
        <v>86</v>
      </c>
      <c r="C142" s="108"/>
      <c r="D142" s="108"/>
      <c r="E142" s="108"/>
      <c r="F142" s="108"/>
      <c r="G142" s="108"/>
      <c r="H142" s="108"/>
      <c r="I142" s="53"/>
    </row>
    <row r="143" spans="2:10" x14ac:dyDescent="0.2">
      <c r="B143" s="108"/>
      <c r="C143" s="108"/>
      <c r="D143" s="108"/>
      <c r="E143" s="108"/>
      <c r="F143" s="108"/>
      <c r="G143" s="108"/>
      <c r="H143" s="108"/>
    </row>
    <row r="144" spans="2:10" x14ac:dyDescent="0.2">
      <c r="B144" s="28" t="s">
        <v>7</v>
      </c>
      <c r="F144" s="105"/>
      <c r="G144" s="105"/>
      <c r="H144" s="105"/>
    </row>
    <row r="145" spans="2:8" ht="9.75" customHeight="1" x14ac:dyDescent="0.2">
      <c r="B145" s="28"/>
      <c r="F145" s="109"/>
      <c r="G145" s="109"/>
      <c r="H145" s="109"/>
    </row>
    <row r="146" spans="2:8" ht="15.95" customHeight="1" x14ac:dyDescent="0.2">
      <c r="B146" s="30" t="s">
        <v>72</v>
      </c>
      <c r="F146" s="29" t="s">
        <v>8</v>
      </c>
      <c r="G146" s="29"/>
      <c r="H146" s="29"/>
    </row>
    <row r="147" spans="2:8" x14ac:dyDescent="0.2">
      <c r="B147" s="31">
        <f>total!A39</f>
        <v>42424</v>
      </c>
      <c r="F147" s="11" t="s">
        <v>6</v>
      </c>
      <c r="G147" s="11"/>
      <c r="H147" s="11"/>
    </row>
    <row r="148" spans="2:8" ht="14.25" x14ac:dyDescent="0.2">
      <c r="B148" s="109" t="s">
        <v>56</v>
      </c>
      <c r="C148" s="109"/>
      <c r="D148" s="109"/>
      <c r="E148" s="109"/>
      <c r="F148" s="109"/>
      <c r="G148" s="109"/>
      <c r="H148" s="109"/>
    </row>
    <row r="149" spans="2:8" x14ac:dyDescent="0.2">
      <c r="B149" s="109" t="s">
        <v>76</v>
      </c>
      <c r="C149" s="109"/>
      <c r="D149" s="109"/>
      <c r="E149" s="109"/>
      <c r="F149" s="109"/>
      <c r="G149" s="50"/>
      <c r="H149" s="50"/>
    </row>
    <row r="150" spans="2:8" ht="13.5" thickBot="1" x14ac:dyDescent="0.25">
      <c r="B150" s="37"/>
      <c r="C150" s="37"/>
      <c r="D150" s="38"/>
      <c r="E150" s="38"/>
      <c r="F150" s="38"/>
      <c r="G150" s="38"/>
    </row>
    <row r="151" spans="2:8" ht="14.25" thickBot="1" x14ac:dyDescent="0.25">
      <c r="B151" s="13" t="s">
        <v>27</v>
      </c>
      <c r="C151" s="15" t="s">
        <v>1</v>
      </c>
      <c r="D151" s="14" t="s">
        <v>2</v>
      </c>
      <c r="E151" s="15" t="s">
        <v>3</v>
      </c>
      <c r="F151" s="15" t="s">
        <v>4</v>
      </c>
      <c r="G151" s="39" t="s">
        <v>5</v>
      </c>
      <c r="H151" s="40" t="s">
        <v>65</v>
      </c>
    </row>
    <row r="152" spans="2:8" x14ac:dyDescent="0.2">
      <c r="B152" s="18" t="s">
        <v>28</v>
      </c>
      <c r="C152" s="102">
        <f t="shared" ref="C152:G161" si="8">AVERAGE(C5,C42,C79,C115)</f>
        <v>861</v>
      </c>
      <c r="D152" s="100">
        <f t="shared" si="8"/>
        <v>574.5</v>
      </c>
      <c r="E152" s="63">
        <f t="shared" si="8"/>
        <v>887.25</v>
      </c>
      <c r="F152" s="63">
        <f t="shared" si="8"/>
        <v>270</v>
      </c>
      <c r="G152" s="63">
        <f t="shared" si="8"/>
        <v>468.75</v>
      </c>
      <c r="H152" s="81">
        <f>SUM(C152:G152)</f>
        <v>3061.5</v>
      </c>
    </row>
    <row r="153" spans="2:8" x14ac:dyDescent="0.2">
      <c r="B153" s="8" t="s">
        <v>29</v>
      </c>
      <c r="C153" s="102">
        <f t="shared" si="8"/>
        <v>78.25</v>
      </c>
      <c r="D153" s="100">
        <f t="shared" si="8"/>
        <v>2</v>
      </c>
      <c r="E153" s="63">
        <f t="shared" si="8"/>
        <v>3.75</v>
      </c>
      <c r="F153" s="63">
        <f t="shared" si="8"/>
        <v>6.75</v>
      </c>
      <c r="G153" s="63">
        <f t="shared" si="8"/>
        <v>0</v>
      </c>
      <c r="H153" s="81">
        <f t="shared" ref="H153:H174" si="9">SUM(C153:G153)</f>
        <v>90.75</v>
      </c>
    </row>
    <row r="154" spans="2:8" x14ac:dyDescent="0.2">
      <c r="B154" s="8" t="s">
        <v>30</v>
      </c>
      <c r="C154" s="102">
        <f t="shared" si="8"/>
        <v>449.5</v>
      </c>
      <c r="D154" s="100">
        <f t="shared" si="8"/>
        <v>241.5</v>
      </c>
      <c r="E154" s="63">
        <f t="shared" si="8"/>
        <v>212.75</v>
      </c>
      <c r="F154" s="63">
        <f t="shared" si="8"/>
        <v>98</v>
      </c>
      <c r="G154" s="63">
        <f t="shared" si="8"/>
        <v>22.5</v>
      </c>
      <c r="H154" s="81">
        <f t="shared" si="9"/>
        <v>1024.25</v>
      </c>
    </row>
    <row r="155" spans="2:8" ht="24" x14ac:dyDescent="0.2">
      <c r="B155" s="8" t="s">
        <v>31</v>
      </c>
      <c r="C155" s="102">
        <f t="shared" si="8"/>
        <v>3</v>
      </c>
      <c r="D155" s="100">
        <f t="shared" si="8"/>
        <v>2.75</v>
      </c>
      <c r="E155" s="63">
        <f t="shared" si="8"/>
        <v>2.25</v>
      </c>
      <c r="F155" s="63">
        <f t="shared" si="8"/>
        <v>1</v>
      </c>
      <c r="G155" s="63">
        <f t="shared" si="8"/>
        <v>1</v>
      </c>
      <c r="H155" s="81">
        <f t="shared" si="9"/>
        <v>10</v>
      </c>
    </row>
    <row r="156" spans="2:8" ht="24" x14ac:dyDescent="0.2">
      <c r="B156" s="8" t="s">
        <v>32</v>
      </c>
      <c r="C156" s="102">
        <f t="shared" si="8"/>
        <v>53.5</v>
      </c>
      <c r="D156" s="100">
        <f t="shared" si="8"/>
        <v>7.75</v>
      </c>
      <c r="E156" s="63">
        <f t="shared" si="8"/>
        <v>0</v>
      </c>
      <c r="F156" s="63">
        <f t="shared" si="8"/>
        <v>1.25</v>
      </c>
      <c r="G156" s="63">
        <f t="shared" si="8"/>
        <v>1</v>
      </c>
      <c r="H156" s="81">
        <f t="shared" si="9"/>
        <v>63.5</v>
      </c>
    </row>
    <row r="157" spans="2:8" x14ac:dyDescent="0.2">
      <c r="B157" s="8" t="s">
        <v>33</v>
      </c>
      <c r="C157" s="102">
        <f t="shared" si="8"/>
        <v>288.25</v>
      </c>
      <c r="D157" s="100">
        <f t="shared" si="8"/>
        <v>422.25</v>
      </c>
      <c r="E157" s="63">
        <f t="shared" si="8"/>
        <v>77</v>
      </c>
      <c r="F157" s="63">
        <f t="shared" si="8"/>
        <v>372.5</v>
      </c>
      <c r="G157" s="63">
        <f t="shared" si="8"/>
        <v>16.75</v>
      </c>
      <c r="H157" s="81">
        <f t="shared" si="9"/>
        <v>1176.75</v>
      </c>
    </row>
    <row r="158" spans="2:8" ht="24" x14ac:dyDescent="0.2">
      <c r="B158" s="8" t="s">
        <v>34</v>
      </c>
      <c r="C158" s="102">
        <f t="shared" si="8"/>
        <v>1054.25</v>
      </c>
      <c r="D158" s="100">
        <f t="shared" si="8"/>
        <v>924.25</v>
      </c>
      <c r="E158" s="63">
        <f t="shared" si="8"/>
        <v>293.25</v>
      </c>
      <c r="F158" s="63">
        <f t="shared" si="8"/>
        <v>309.5</v>
      </c>
      <c r="G158" s="63">
        <f t="shared" si="8"/>
        <v>89.5</v>
      </c>
      <c r="H158" s="81">
        <f t="shared" si="9"/>
        <v>2670.75</v>
      </c>
    </row>
    <row r="159" spans="2:8" x14ac:dyDescent="0.2">
      <c r="B159" s="8" t="s">
        <v>35</v>
      </c>
      <c r="C159" s="102">
        <f t="shared" si="8"/>
        <v>54.75</v>
      </c>
      <c r="D159" s="100">
        <f t="shared" si="8"/>
        <v>583.75</v>
      </c>
      <c r="E159" s="63">
        <f t="shared" si="8"/>
        <v>28</v>
      </c>
      <c r="F159" s="63">
        <f t="shared" si="8"/>
        <v>19.25</v>
      </c>
      <c r="G159" s="63">
        <f t="shared" si="8"/>
        <v>7.5</v>
      </c>
      <c r="H159" s="81">
        <f t="shared" si="9"/>
        <v>693.25</v>
      </c>
    </row>
    <row r="160" spans="2:8" ht="15.75" customHeight="1" x14ac:dyDescent="0.2">
      <c r="B160" s="8" t="s">
        <v>36</v>
      </c>
      <c r="C160" s="102">
        <f t="shared" si="8"/>
        <v>76.5</v>
      </c>
      <c r="D160" s="100">
        <f t="shared" si="8"/>
        <v>204.25</v>
      </c>
      <c r="E160" s="63">
        <f t="shared" si="8"/>
        <v>68</v>
      </c>
      <c r="F160" s="63">
        <f t="shared" si="8"/>
        <v>292</v>
      </c>
      <c r="G160" s="63">
        <f t="shared" si="8"/>
        <v>130</v>
      </c>
      <c r="H160" s="81">
        <f t="shared" si="9"/>
        <v>770.75</v>
      </c>
    </row>
    <row r="161" spans="2:8" ht="15.75" customHeight="1" x14ac:dyDescent="0.2">
      <c r="B161" s="8" t="s">
        <v>37</v>
      </c>
      <c r="C161" s="102">
        <f t="shared" si="8"/>
        <v>638.25</v>
      </c>
      <c r="D161" s="100">
        <f t="shared" si="8"/>
        <v>388</v>
      </c>
      <c r="E161" s="63">
        <f t="shared" si="8"/>
        <v>267</v>
      </c>
      <c r="F161" s="63">
        <f t="shared" si="8"/>
        <v>267.5</v>
      </c>
      <c r="G161" s="63">
        <f t="shared" si="8"/>
        <v>102.5</v>
      </c>
      <c r="H161" s="81">
        <f t="shared" si="9"/>
        <v>1663.25</v>
      </c>
    </row>
    <row r="162" spans="2:8" ht="15.75" customHeight="1" x14ac:dyDescent="0.2">
      <c r="B162" s="8" t="s">
        <v>38</v>
      </c>
      <c r="C162" s="102">
        <f t="shared" ref="C162:G171" si="10">AVERAGE(C15,C52,C89,C125)</f>
        <v>224.75</v>
      </c>
      <c r="D162" s="100">
        <f t="shared" si="10"/>
        <v>270.75</v>
      </c>
      <c r="E162" s="63">
        <f t="shared" si="10"/>
        <v>41</v>
      </c>
      <c r="F162" s="63">
        <f t="shared" si="10"/>
        <v>11.25</v>
      </c>
      <c r="G162" s="63">
        <f t="shared" si="10"/>
        <v>2</v>
      </c>
      <c r="H162" s="81">
        <f t="shared" si="9"/>
        <v>549.75</v>
      </c>
    </row>
    <row r="163" spans="2:8" ht="15.75" customHeight="1" x14ac:dyDescent="0.2">
      <c r="B163" s="8" t="s">
        <v>39</v>
      </c>
      <c r="C163" s="102">
        <f t="shared" si="10"/>
        <v>248.5</v>
      </c>
      <c r="D163" s="100">
        <f t="shared" si="10"/>
        <v>729</v>
      </c>
      <c r="E163" s="63">
        <f t="shared" si="10"/>
        <v>27.75</v>
      </c>
      <c r="F163" s="63">
        <f t="shared" si="10"/>
        <v>6.25</v>
      </c>
      <c r="G163" s="63">
        <f t="shared" si="10"/>
        <v>1</v>
      </c>
      <c r="H163" s="81">
        <f t="shared" si="9"/>
        <v>1012.5</v>
      </c>
    </row>
    <row r="164" spans="2:8" ht="15.75" customHeight="1" x14ac:dyDescent="0.2">
      <c r="B164" s="8" t="s">
        <v>40</v>
      </c>
      <c r="C164" s="102">
        <f t="shared" si="10"/>
        <v>27.5</v>
      </c>
      <c r="D164" s="100">
        <f t="shared" si="10"/>
        <v>46.25</v>
      </c>
      <c r="E164" s="63">
        <f t="shared" si="10"/>
        <v>16.25</v>
      </c>
      <c r="F164" s="63">
        <f t="shared" si="10"/>
        <v>18.25</v>
      </c>
      <c r="G164" s="63">
        <f t="shared" si="10"/>
        <v>5.25</v>
      </c>
      <c r="H164" s="81">
        <f t="shared" si="9"/>
        <v>113.5</v>
      </c>
    </row>
    <row r="165" spans="2:8" ht="15.75" customHeight="1" x14ac:dyDescent="0.2">
      <c r="B165" s="8" t="s">
        <v>41</v>
      </c>
      <c r="C165" s="102">
        <f t="shared" si="10"/>
        <v>538</v>
      </c>
      <c r="D165" s="100">
        <f t="shared" si="10"/>
        <v>687.25</v>
      </c>
      <c r="E165" s="63">
        <f t="shared" si="10"/>
        <v>93.25</v>
      </c>
      <c r="F165" s="63">
        <f t="shared" si="10"/>
        <v>43.75</v>
      </c>
      <c r="G165" s="63">
        <f t="shared" si="10"/>
        <v>4.75</v>
      </c>
      <c r="H165" s="81">
        <f t="shared" si="9"/>
        <v>1367</v>
      </c>
    </row>
    <row r="166" spans="2:8" ht="15.75" customHeight="1" x14ac:dyDescent="0.2">
      <c r="B166" s="8" t="s">
        <v>42</v>
      </c>
      <c r="C166" s="102">
        <f t="shared" si="10"/>
        <v>169.5</v>
      </c>
      <c r="D166" s="100">
        <f t="shared" si="10"/>
        <v>193.5</v>
      </c>
      <c r="E166" s="63">
        <f t="shared" si="10"/>
        <v>73.5</v>
      </c>
      <c r="F166" s="63">
        <f t="shared" si="10"/>
        <v>51.5</v>
      </c>
      <c r="G166" s="63">
        <f t="shared" si="10"/>
        <v>12.5</v>
      </c>
      <c r="H166" s="81">
        <f t="shared" si="9"/>
        <v>500.5</v>
      </c>
    </row>
    <row r="167" spans="2:8" ht="15.75" customHeight="1" x14ac:dyDescent="0.2">
      <c r="B167" s="8" t="s">
        <v>43</v>
      </c>
      <c r="C167" s="102">
        <f t="shared" si="10"/>
        <v>518</v>
      </c>
      <c r="D167" s="100">
        <f t="shared" si="10"/>
        <v>2.75</v>
      </c>
      <c r="E167" s="63">
        <f t="shared" si="10"/>
        <v>1</v>
      </c>
      <c r="F167" s="63">
        <f t="shared" si="10"/>
        <v>3</v>
      </c>
      <c r="G167" s="63">
        <f t="shared" si="10"/>
        <v>0</v>
      </c>
      <c r="H167" s="81">
        <f t="shared" si="9"/>
        <v>524.75</v>
      </c>
    </row>
    <row r="168" spans="2:8" ht="15.75" customHeight="1" x14ac:dyDescent="0.2">
      <c r="B168" s="8" t="s">
        <v>44</v>
      </c>
      <c r="C168" s="102">
        <f t="shared" si="10"/>
        <v>159.5</v>
      </c>
      <c r="D168" s="100">
        <f t="shared" si="10"/>
        <v>87.75</v>
      </c>
      <c r="E168" s="63">
        <f t="shared" si="10"/>
        <v>20.5</v>
      </c>
      <c r="F168" s="63">
        <f t="shared" si="10"/>
        <v>16.5</v>
      </c>
      <c r="G168" s="63">
        <f t="shared" si="10"/>
        <v>5.5</v>
      </c>
      <c r="H168" s="81">
        <f t="shared" si="9"/>
        <v>289.75</v>
      </c>
    </row>
    <row r="169" spans="2:8" ht="24" x14ac:dyDescent="0.2">
      <c r="B169" s="8" t="s">
        <v>45</v>
      </c>
      <c r="C169" s="102">
        <f t="shared" si="10"/>
        <v>127.5</v>
      </c>
      <c r="D169" s="100">
        <f t="shared" si="10"/>
        <v>93.25</v>
      </c>
      <c r="E169" s="63">
        <f t="shared" si="10"/>
        <v>29.75</v>
      </c>
      <c r="F169" s="63">
        <f t="shared" si="10"/>
        <v>33</v>
      </c>
      <c r="G169" s="63">
        <f t="shared" si="10"/>
        <v>2.75</v>
      </c>
      <c r="H169" s="81">
        <f t="shared" si="9"/>
        <v>286.25</v>
      </c>
    </row>
    <row r="170" spans="2:8" ht="15.75" customHeight="1" x14ac:dyDescent="0.2">
      <c r="B170" s="8" t="s">
        <v>46</v>
      </c>
      <c r="C170" s="102">
        <f t="shared" si="10"/>
        <v>161.5</v>
      </c>
      <c r="D170" s="100">
        <f t="shared" si="10"/>
        <v>70.25</v>
      </c>
      <c r="E170" s="63">
        <f t="shared" si="10"/>
        <v>52.25</v>
      </c>
      <c r="F170" s="63">
        <f t="shared" si="10"/>
        <v>38.5</v>
      </c>
      <c r="G170" s="63">
        <f t="shared" si="10"/>
        <v>25.25</v>
      </c>
      <c r="H170" s="81">
        <f t="shared" si="9"/>
        <v>347.75</v>
      </c>
    </row>
    <row r="171" spans="2:8" ht="15.75" customHeight="1" x14ac:dyDescent="0.2">
      <c r="B171" s="8" t="s">
        <v>47</v>
      </c>
      <c r="C171" s="102">
        <f t="shared" si="10"/>
        <v>159.5</v>
      </c>
      <c r="D171" s="100">
        <f t="shared" si="10"/>
        <v>161.25</v>
      </c>
      <c r="E171" s="63">
        <f t="shared" si="10"/>
        <v>38.5</v>
      </c>
      <c r="F171" s="63">
        <f t="shared" si="10"/>
        <v>75</v>
      </c>
      <c r="G171" s="63">
        <f t="shared" si="10"/>
        <v>33.75</v>
      </c>
      <c r="H171" s="81">
        <f t="shared" si="9"/>
        <v>468</v>
      </c>
    </row>
    <row r="172" spans="2:8" ht="15.75" customHeight="1" x14ac:dyDescent="0.2">
      <c r="B172" s="8" t="s">
        <v>48</v>
      </c>
      <c r="C172" s="102">
        <f t="shared" ref="C172:G174" si="11">AVERAGE(C25,C62,C99,C135)</f>
        <v>9494.5</v>
      </c>
      <c r="D172" s="100">
        <f t="shared" si="11"/>
        <v>5690</v>
      </c>
      <c r="E172" s="63">
        <f t="shared" si="11"/>
        <v>2614</v>
      </c>
      <c r="F172" s="63">
        <f t="shared" si="11"/>
        <v>1589</v>
      </c>
      <c r="G172" s="63">
        <f t="shared" si="11"/>
        <v>969.75</v>
      </c>
      <c r="H172" s="81">
        <f t="shared" si="9"/>
        <v>20357.25</v>
      </c>
    </row>
    <row r="173" spans="2:8" ht="15.75" customHeight="1" x14ac:dyDescent="0.2">
      <c r="B173" s="9" t="s">
        <v>49</v>
      </c>
      <c r="C173" s="102">
        <f t="shared" si="11"/>
        <v>67.75</v>
      </c>
      <c r="D173" s="100">
        <f t="shared" si="11"/>
        <v>0</v>
      </c>
      <c r="E173" s="63">
        <f t="shared" si="11"/>
        <v>0</v>
      </c>
      <c r="F173" s="63">
        <f t="shared" si="11"/>
        <v>0</v>
      </c>
      <c r="G173" s="63">
        <f t="shared" si="11"/>
        <v>0</v>
      </c>
      <c r="H173" s="81">
        <f t="shared" si="9"/>
        <v>67.75</v>
      </c>
    </row>
    <row r="174" spans="2:8" ht="15.75" customHeight="1" thickBot="1" x14ac:dyDescent="0.25">
      <c r="B174" s="8" t="s">
        <v>69</v>
      </c>
      <c r="C174" s="102">
        <f t="shared" si="11"/>
        <v>0</v>
      </c>
      <c r="D174" s="100">
        <f t="shared" si="11"/>
        <v>2</v>
      </c>
      <c r="E174" s="63">
        <f t="shared" si="11"/>
        <v>0</v>
      </c>
      <c r="F174" s="63">
        <f t="shared" si="11"/>
        <v>0</v>
      </c>
      <c r="G174" s="63">
        <f t="shared" si="11"/>
        <v>0</v>
      </c>
      <c r="H174" s="81">
        <f t="shared" si="9"/>
        <v>2</v>
      </c>
    </row>
    <row r="175" spans="2:8" ht="15.75" customHeight="1" thickBot="1" x14ac:dyDescent="0.25">
      <c r="B175" s="7" t="s">
        <v>0</v>
      </c>
      <c r="C175" s="103">
        <f t="shared" ref="C175:H175" si="12">SUM(C152:C174)</f>
        <v>15453.75</v>
      </c>
      <c r="D175" s="101">
        <f t="shared" si="12"/>
        <v>11385</v>
      </c>
      <c r="E175" s="64">
        <f t="shared" si="12"/>
        <v>4847</v>
      </c>
      <c r="F175" s="64">
        <f t="shared" si="12"/>
        <v>3523.75</v>
      </c>
      <c r="G175" s="64">
        <f t="shared" si="12"/>
        <v>1902</v>
      </c>
      <c r="H175" s="65">
        <f t="shared" si="12"/>
        <v>37111.5</v>
      </c>
    </row>
    <row r="176" spans="2:8" ht="15.75" customHeight="1" x14ac:dyDescent="0.2">
      <c r="B176" s="10"/>
      <c r="C176" s="66"/>
      <c r="D176" s="66"/>
      <c r="E176" s="66"/>
      <c r="F176" s="66"/>
      <c r="G176" s="66"/>
      <c r="H176" s="66"/>
    </row>
    <row r="177" spans="2:9" ht="25.5" customHeight="1" x14ac:dyDescent="0.2">
      <c r="B177" s="112"/>
      <c r="C177" s="112"/>
      <c r="D177" s="112"/>
      <c r="E177" s="112"/>
      <c r="F177" s="112"/>
      <c r="G177" s="112"/>
      <c r="H177" s="112"/>
      <c r="I177" s="104"/>
    </row>
    <row r="178" spans="2:9" ht="14.25" x14ac:dyDescent="0.2">
      <c r="B178" s="26" t="s">
        <v>55</v>
      </c>
      <c r="C178" s="61"/>
      <c r="D178" s="27"/>
      <c r="E178" s="27"/>
      <c r="F178" s="27"/>
      <c r="G178" s="27"/>
      <c r="H178" s="27"/>
    </row>
    <row r="179" spans="2:9" ht="12.75" customHeight="1" x14ac:dyDescent="0.2">
      <c r="B179" s="108" t="s">
        <v>88</v>
      </c>
      <c r="C179" s="108"/>
      <c r="D179" s="108"/>
      <c r="E179" s="108"/>
      <c r="F179" s="108"/>
      <c r="G179" s="108"/>
      <c r="H179" s="108"/>
    </row>
    <row r="180" spans="2:9" ht="12.75" customHeight="1" x14ac:dyDescent="0.2">
      <c r="B180" s="108"/>
      <c r="C180" s="108"/>
      <c r="D180" s="108"/>
      <c r="E180" s="108"/>
      <c r="F180" s="108"/>
      <c r="G180" s="108"/>
      <c r="H180" s="108"/>
    </row>
    <row r="181" spans="2:9" x14ac:dyDescent="0.2">
      <c r="B181" s="28" t="s">
        <v>7</v>
      </c>
      <c r="F181" s="105"/>
      <c r="G181" s="105"/>
      <c r="H181" s="105"/>
    </row>
    <row r="182" spans="2:9" x14ac:dyDescent="0.2">
      <c r="B182" s="28"/>
      <c r="F182" s="109"/>
      <c r="G182" s="109"/>
      <c r="H182" s="109"/>
    </row>
    <row r="183" spans="2:9" x14ac:dyDescent="0.2">
      <c r="B183" s="30" t="s">
        <v>72</v>
      </c>
      <c r="F183" s="29" t="s">
        <v>8</v>
      </c>
      <c r="G183" s="29"/>
      <c r="H183" s="29"/>
    </row>
    <row r="184" spans="2:9" x14ac:dyDescent="0.2">
      <c r="B184" s="31">
        <f>total!A39</f>
        <v>42424</v>
      </c>
      <c r="F184" s="11" t="s">
        <v>6</v>
      </c>
      <c r="G184" s="11"/>
      <c r="H184" s="11"/>
    </row>
    <row r="185" spans="2:9" x14ac:dyDescent="0.2">
      <c r="B185" s="67"/>
      <c r="C185" s="38"/>
      <c r="D185" s="38"/>
      <c r="E185" s="38"/>
      <c r="F185" s="38"/>
      <c r="G185" s="68"/>
      <c r="H185" s="69"/>
    </row>
  </sheetData>
  <mergeCells count="30">
    <mergeCell ref="B67:I67"/>
    <mergeCell ref="B1:H1"/>
    <mergeCell ref="B2:H2"/>
    <mergeCell ref="B38:H38"/>
    <mergeCell ref="B39:H39"/>
    <mergeCell ref="B32:H33"/>
    <mergeCell ref="F34:H34"/>
    <mergeCell ref="F35:H35"/>
    <mergeCell ref="B30:J30"/>
    <mergeCell ref="F182:H182"/>
    <mergeCell ref="F181:H181"/>
    <mergeCell ref="B149:F149"/>
    <mergeCell ref="F144:H144"/>
    <mergeCell ref="B148:H148"/>
    <mergeCell ref="B179:H180"/>
    <mergeCell ref="F145:H145"/>
    <mergeCell ref="B177:H177"/>
    <mergeCell ref="B140:I140"/>
    <mergeCell ref="B112:H112"/>
    <mergeCell ref="B69:H70"/>
    <mergeCell ref="F72:H72"/>
    <mergeCell ref="B142:H143"/>
    <mergeCell ref="B111:H111"/>
    <mergeCell ref="B105:H106"/>
    <mergeCell ref="F107:H107"/>
    <mergeCell ref="F108:H108"/>
    <mergeCell ref="F71:H71"/>
    <mergeCell ref="B76:H76"/>
    <mergeCell ref="B75:H75"/>
    <mergeCell ref="B104:H104"/>
  </mergeCells>
  <phoneticPr fontId="0" type="noConversion"/>
  <pageMargins left="0" right="0" top="0" bottom="0" header="0.51181102362204722" footer="0.51181102362204722"/>
  <pageSetup paperSize="9" scale="99" orientation="landscape" horizontalDpi="300" verticalDpi="300" r:id="rId1"/>
  <headerFooter alignWithMargins="0"/>
  <rowBreaks count="4" manualBreakCount="4">
    <brk id="37" max="16383" man="1"/>
    <brk id="74" max="16383" man="1"/>
    <brk id="110" max="16383" man="1"/>
    <brk id="147" max="16383" man="1"/>
  </rowBreaks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opLeftCell="A16" zoomScaleNormal="100" workbookViewId="0">
      <selection activeCell="A31" sqref="A31"/>
    </sheetView>
  </sheetViews>
  <sheetFormatPr defaultRowHeight="12.75" x14ac:dyDescent="0.2"/>
  <cols>
    <col min="1" max="1" width="57.140625" style="12" customWidth="1"/>
    <col min="2" max="2" width="14.85546875" style="12" customWidth="1"/>
    <col min="3" max="3" width="12" style="12" customWidth="1"/>
    <col min="4" max="4" width="11.85546875" style="12" customWidth="1"/>
    <col min="5" max="5" width="15.140625" style="12" customWidth="1"/>
    <col min="6" max="6" width="15.5703125" style="12" customWidth="1"/>
    <col min="7" max="7" width="24" style="12" customWidth="1"/>
    <col min="8" max="16384" width="9.140625" style="12"/>
  </cols>
  <sheetData>
    <row r="1" spans="1:8" ht="15.75" customHeight="1" x14ac:dyDescent="0.2">
      <c r="A1" s="109" t="s">
        <v>57</v>
      </c>
      <c r="B1" s="109"/>
      <c r="C1" s="109"/>
      <c r="D1" s="109"/>
      <c r="E1" s="109"/>
      <c r="F1" s="109"/>
      <c r="G1" s="109"/>
    </row>
    <row r="2" spans="1:8" ht="15.75" customHeight="1" x14ac:dyDescent="0.2">
      <c r="A2" s="109" t="s">
        <v>70</v>
      </c>
      <c r="B2" s="109"/>
      <c r="C2" s="109"/>
      <c r="D2" s="109"/>
      <c r="E2" s="109"/>
      <c r="F2" s="109"/>
      <c r="G2" s="109"/>
    </row>
    <row r="3" spans="1:8" ht="11.25" customHeight="1" thickBot="1" x14ac:dyDescent="0.25"/>
    <row r="4" spans="1:8" ht="15.75" customHeight="1" thickBot="1" x14ac:dyDescent="0.25">
      <c r="A4" s="13" t="s">
        <v>27</v>
      </c>
      <c r="B4" s="14" t="s">
        <v>50</v>
      </c>
      <c r="C4" s="15" t="s">
        <v>51</v>
      </c>
      <c r="D4" s="15" t="s">
        <v>52</v>
      </c>
      <c r="E4" s="15" t="s">
        <v>53</v>
      </c>
      <c r="F4" s="16" t="s">
        <v>66</v>
      </c>
      <c r="G4" s="17" t="s">
        <v>9</v>
      </c>
    </row>
    <row r="5" spans="1:8" ht="15.75" customHeight="1" x14ac:dyDescent="0.2">
      <c r="A5" s="18" t="s">
        <v>28</v>
      </c>
      <c r="B5" s="19">
        <f>'aliens by district'!H5</f>
        <v>3048</v>
      </c>
      <c r="C5" s="19">
        <f>'aliens by district'!H42</f>
        <v>3204</v>
      </c>
      <c r="D5" s="19">
        <f>'aliens by district'!H79</f>
        <v>2960</v>
      </c>
      <c r="E5" s="19">
        <f>'aliens by district'!H115</f>
        <v>3034</v>
      </c>
      <c r="F5" s="32">
        <f>AVERAGE(B5:E5)</f>
        <v>3061.5</v>
      </c>
      <c r="G5" s="20">
        <f>F5/F28</f>
        <v>8.2494644517198179E-2</v>
      </c>
    </row>
    <row r="6" spans="1:8" ht="15.75" customHeight="1" x14ac:dyDescent="0.2">
      <c r="A6" s="8" t="s">
        <v>29</v>
      </c>
      <c r="B6" s="19">
        <f>'aliens by district'!H6</f>
        <v>109</v>
      </c>
      <c r="C6" s="19">
        <f>'aliens by district'!H43</f>
        <v>76</v>
      </c>
      <c r="D6" s="19">
        <f>'aliens by district'!H80</f>
        <v>74</v>
      </c>
      <c r="E6" s="19">
        <f>'aliens by district'!H116</f>
        <v>104</v>
      </c>
      <c r="F6" s="32">
        <f t="shared" ref="F6:F28" si="0">AVERAGE(B6:E6)</f>
        <v>90.75</v>
      </c>
      <c r="G6" s="20">
        <f>F6/F28</f>
        <v>2.4453336566832382E-3</v>
      </c>
      <c r="H6" s="33"/>
    </row>
    <row r="7" spans="1:8" ht="15.75" customHeight="1" x14ac:dyDescent="0.2">
      <c r="A7" s="8" t="s">
        <v>30</v>
      </c>
      <c r="B7" s="19">
        <f>'aliens by district'!H7</f>
        <v>1022</v>
      </c>
      <c r="C7" s="19">
        <f>'aliens by district'!H44</f>
        <v>1027</v>
      </c>
      <c r="D7" s="19">
        <f>'aliens by district'!H81</f>
        <v>1037</v>
      </c>
      <c r="E7" s="19">
        <f>'aliens by district'!H117</f>
        <v>1011</v>
      </c>
      <c r="F7" s="32">
        <f t="shared" si="0"/>
        <v>1024.25</v>
      </c>
      <c r="G7" s="20">
        <f>F7/F28</f>
        <v>2.7599261684383546E-2</v>
      </c>
    </row>
    <row r="8" spans="1:8" ht="15.75" customHeight="1" x14ac:dyDescent="0.2">
      <c r="A8" s="8" t="s">
        <v>31</v>
      </c>
      <c r="B8" s="19">
        <f>'aliens by district'!H8</f>
        <v>10</v>
      </c>
      <c r="C8" s="19">
        <f>'aliens by district'!H45</f>
        <v>9</v>
      </c>
      <c r="D8" s="19">
        <f>'aliens by district'!H82</f>
        <v>10</v>
      </c>
      <c r="E8" s="19">
        <f>'aliens by district'!H118</f>
        <v>11</v>
      </c>
      <c r="F8" s="32">
        <f t="shared" si="0"/>
        <v>10</v>
      </c>
      <c r="G8" s="20">
        <f>F8/F28</f>
        <v>2.6945825417997116E-4</v>
      </c>
    </row>
    <row r="9" spans="1:8" ht="21.75" customHeight="1" x14ac:dyDescent="0.2">
      <c r="A9" s="8" t="s">
        <v>32</v>
      </c>
      <c r="B9" s="19">
        <f>'aliens by district'!H9</f>
        <v>66</v>
      </c>
      <c r="C9" s="19">
        <f>'aliens by district'!H46</f>
        <v>61</v>
      </c>
      <c r="D9" s="19">
        <f>'aliens by district'!H83</f>
        <v>65</v>
      </c>
      <c r="E9" s="19">
        <f>'aliens by district'!H119</f>
        <v>62</v>
      </c>
      <c r="F9" s="32">
        <f t="shared" si="0"/>
        <v>63.5</v>
      </c>
      <c r="G9" s="20">
        <f>F9/F28</f>
        <v>1.7110599140428169E-3</v>
      </c>
    </row>
    <row r="10" spans="1:8" ht="15.75" customHeight="1" x14ac:dyDescent="0.2">
      <c r="A10" s="8" t="s">
        <v>33</v>
      </c>
      <c r="B10" s="19">
        <f>'aliens by district'!H10</f>
        <v>1174</v>
      </c>
      <c r="C10" s="19">
        <f>'aliens by district'!H47</f>
        <v>1163</v>
      </c>
      <c r="D10" s="19">
        <f>'aliens by district'!H84</f>
        <v>1172</v>
      </c>
      <c r="E10" s="19">
        <f>'aliens by district'!H120</f>
        <v>1198</v>
      </c>
      <c r="F10" s="32">
        <f t="shared" si="0"/>
        <v>1176.75</v>
      </c>
      <c r="G10" s="20">
        <f>F10/F28</f>
        <v>3.1708500060628107E-2</v>
      </c>
    </row>
    <row r="11" spans="1:8" ht="21.75" customHeight="1" x14ac:dyDescent="0.2">
      <c r="A11" s="8" t="s">
        <v>34</v>
      </c>
      <c r="B11" s="19">
        <f>'aliens by district'!H11</f>
        <v>2651</v>
      </c>
      <c r="C11" s="19">
        <f>'aliens by district'!H48</f>
        <v>2679</v>
      </c>
      <c r="D11" s="19">
        <f>'aliens by district'!H85</f>
        <v>2666</v>
      </c>
      <c r="E11" s="19">
        <f>'aliens by district'!H121</f>
        <v>2687</v>
      </c>
      <c r="F11" s="32">
        <f t="shared" si="0"/>
        <v>2670.75</v>
      </c>
      <c r="G11" s="20">
        <f>F11/F28</f>
        <v>7.1965563235115798E-2</v>
      </c>
    </row>
    <row r="12" spans="1:8" ht="15.75" customHeight="1" x14ac:dyDescent="0.2">
      <c r="A12" s="8" t="s">
        <v>35</v>
      </c>
      <c r="B12" s="19">
        <f>'aliens by district'!H12</f>
        <v>552</v>
      </c>
      <c r="C12" s="19">
        <f>'aliens by district'!H49</f>
        <v>707</v>
      </c>
      <c r="D12" s="19">
        <f>'aliens by district'!H86</f>
        <v>737</v>
      </c>
      <c r="E12" s="19">
        <f>'aliens by district'!H122</f>
        <v>777</v>
      </c>
      <c r="F12" s="32">
        <f t="shared" si="0"/>
        <v>693.25</v>
      </c>
      <c r="G12" s="20">
        <f>F12/F28</f>
        <v>1.86801934710265E-2</v>
      </c>
    </row>
    <row r="13" spans="1:8" ht="15.75" customHeight="1" x14ac:dyDescent="0.2">
      <c r="A13" s="8" t="s">
        <v>36</v>
      </c>
      <c r="B13" s="19">
        <f>'aliens by district'!H13</f>
        <v>551</v>
      </c>
      <c r="C13" s="19">
        <f>'aliens by district'!H50</f>
        <v>720</v>
      </c>
      <c r="D13" s="19">
        <f>'aliens by district'!H87</f>
        <v>935</v>
      </c>
      <c r="E13" s="19">
        <f>'aliens by district'!H123</f>
        <v>877</v>
      </c>
      <c r="F13" s="32">
        <f t="shared" si="0"/>
        <v>770.75</v>
      </c>
      <c r="G13" s="20">
        <f>F13/F28</f>
        <v>2.0768494940921277E-2</v>
      </c>
    </row>
    <row r="14" spans="1:8" ht="15.75" customHeight="1" x14ac:dyDescent="0.2">
      <c r="A14" s="8" t="s">
        <v>37</v>
      </c>
      <c r="B14" s="19">
        <f>'aliens by district'!H14</f>
        <v>1535</v>
      </c>
      <c r="C14" s="19">
        <f>'aliens by district'!H51</f>
        <v>1624</v>
      </c>
      <c r="D14" s="19">
        <f>'aliens by district'!H88</f>
        <v>1777</v>
      </c>
      <c r="E14" s="19">
        <f>'aliens by district'!H124</f>
        <v>1717</v>
      </c>
      <c r="F14" s="32">
        <f t="shared" si="0"/>
        <v>1663.25</v>
      </c>
      <c r="G14" s="20">
        <f>F14/F28</f>
        <v>4.4817644126483702E-2</v>
      </c>
    </row>
    <row r="15" spans="1:8" ht="15.75" customHeight="1" x14ac:dyDescent="0.2">
      <c r="A15" s="8" t="s">
        <v>38</v>
      </c>
      <c r="B15" s="19">
        <f>'aliens by district'!H15</f>
        <v>539</v>
      </c>
      <c r="C15" s="19">
        <f>'aliens by district'!H52</f>
        <v>538</v>
      </c>
      <c r="D15" s="19">
        <f>'aliens by district'!H89</f>
        <v>551</v>
      </c>
      <c r="E15" s="19">
        <f>'aliens by district'!H125</f>
        <v>571</v>
      </c>
      <c r="F15" s="32">
        <f t="shared" si="0"/>
        <v>549.75</v>
      </c>
      <c r="G15" s="20">
        <f>F15/F28</f>
        <v>1.4813467523543915E-2</v>
      </c>
    </row>
    <row r="16" spans="1:8" ht="15" customHeight="1" x14ac:dyDescent="0.2">
      <c r="A16" s="8" t="s">
        <v>39</v>
      </c>
      <c r="B16" s="19">
        <f>'aliens by district'!H16</f>
        <v>973</v>
      </c>
      <c r="C16" s="19">
        <f>'aliens by district'!H53</f>
        <v>1003</v>
      </c>
      <c r="D16" s="19">
        <f>'aliens by district'!H90</f>
        <v>1020</v>
      </c>
      <c r="E16" s="19">
        <f>'aliens by district'!H126</f>
        <v>1054</v>
      </c>
      <c r="F16" s="32">
        <f t="shared" si="0"/>
        <v>1012.5</v>
      </c>
      <c r="G16" s="20">
        <f>F16/F28</f>
        <v>2.728264823572208E-2</v>
      </c>
    </row>
    <row r="17" spans="1:8" ht="15.75" customHeight="1" x14ac:dyDescent="0.2">
      <c r="A17" s="8" t="s">
        <v>40</v>
      </c>
      <c r="B17" s="19">
        <f>'aliens by district'!H17</f>
        <v>98</v>
      </c>
      <c r="C17" s="19">
        <f>'aliens by district'!H54</f>
        <v>108</v>
      </c>
      <c r="D17" s="19">
        <f>'aliens by district'!H91</f>
        <v>130</v>
      </c>
      <c r="E17" s="19">
        <f>'aliens by district'!H127</f>
        <v>118</v>
      </c>
      <c r="F17" s="32">
        <f t="shared" si="0"/>
        <v>113.5</v>
      </c>
      <c r="G17" s="20">
        <f>F17/F28</f>
        <v>3.0583511849426727E-3</v>
      </c>
    </row>
    <row r="18" spans="1:8" ht="15.75" customHeight="1" x14ac:dyDescent="0.2">
      <c r="A18" s="8" t="s">
        <v>41</v>
      </c>
      <c r="B18" s="19">
        <f>'aliens by district'!H18</f>
        <v>1303</v>
      </c>
      <c r="C18" s="19">
        <f>'aliens by district'!H55</f>
        <v>1354</v>
      </c>
      <c r="D18" s="19">
        <f>'aliens by district'!H92</f>
        <v>1384</v>
      </c>
      <c r="E18" s="19">
        <f>'aliens by district'!H128</f>
        <v>1427</v>
      </c>
      <c r="F18" s="32">
        <f t="shared" si="0"/>
        <v>1367</v>
      </c>
      <c r="G18" s="20">
        <f>F18/F28</f>
        <v>3.6834943346402062E-2</v>
      </c>
    </row>
    <row r="19" spans="1:8" ht="15.75" customHeight="1" x14ac:dyDescent="0.2">
      <c r="A19" s="8" t="s">
        <v>42</v>
      </c>
      <c r="B19" s="19">
        <f>'aliens by district'!H19</f>
        <v>444</v>
      </c>
      <c r="C19" s="19">
        <f>'aliens by district'!H56</f>
        <v>469</v>
      </c>
      <c r="D19" s="19">
        <f>'aliens by district'!H93</f>
        <v>541</v>
      </c>
      <c r="E19" s="19">
        <f>'aliens by district'!H129</f>
        <v>548</v>
      </c>
      <c r="F19" s="32">
        <f t="shared" si="0"/>
        <v>500.5</v>
      </c>
      <c r="G19" s="20">
        <f>F19/F28</f>
        <v>1.3486385621707557E-2</v>
      </c>
    </row>
    <row r="20" spans="1:8" ht="15.75" customHeight="1" x14ac:dyDescent="0.2">
      <c r="A20" s="8" t="s">
        <v>43</v>
      </c>
      <c r="B20" s="19">
        <f>'aliens by district'!H20</f>
        <v>486</v>
      </c>
      <c r="C20" s="19">
        <f>'aliens by district'!H57</f>
        <v>507</v>
      </c>
      <c r="D20" s="19">
        <f>'aliens by district'!H94</f>
        <v>529</v>
      </c>
      <c r="E20" s="19">
        <f>'aliens by district'!H130</f>
        <v>577</v>
      </c>
      <c r="F20" s="32">
        <f t="shared" si="0"/>
        <v>524.75</v>
      </c>
      <c r="G20" s="20">
        <f>F20/F28</f>
        <v>1.4139821888093988E-2</v>
      </c>
    </row>
    <row r="21" spans="1:8" ht="15.75" customHeight="1" x14ac:dyDescent="0.2">
      <c r="A21" s="8" t="s">
        <v>44</v>
      </c>
      <c r="B21" s="19">
        <f>'aliens by district'!H21</f>
        <v>290</v>
      </c>
      <c r="C21" s="19">
        <f>'aliens by district'!H58</f>
        <v>295</v>
      </c>
      <c r="D21" s="19">
        <f>'aliens by district'!H95</f>
        <v>269</v>
      </c>
      <c r="E21" s="19">
        <f>'aliens by district'!H131</f>
        <v>305</v>
      </c>
      <c r="F21" s="32">
        <f t="shared" si="0"/>
        <v>289.75</v>
      </c>
      <c r="G21" s="20">
        <f>F21/F28</f>
        <v>7.8075529148646646E-3</v>
      </c>
    </row>
    <row r="22" spans="1:8" s="34" customFormat="1" ht="22.5" customHeight="1" x14ac:dyDescent="0.2">
      <c r="A22" s="8" t="s">
        <v>45</v>
      </c>
      <c r="B22" s="19">
        <f>'aliens by district'!H22</f>
        <v>289</v>
      </c>
      <c r="C22" s="19">
        <f>'aliens by district'!H59</f>
        <v>284</v>
      </c>
      <c r="D22" s="19">
        <f>'aliens by district'!H96</f>
        <v>288</v>
      </c>
      <c r="E22" s="19">
        <f>'aliens by district'!H132</f>
        <v>284</v>
      </c>
      <c r="F22" s="32">
        <f t="shared" si="0"/>
        <v>286.25</v>
      </c>
      <c r="G22" s="20">
        <f>F22/F28</f>
        <v>7.713242525901675E-3</v>
      </c>
    </row>
    <row r="23" spans="1:8" s="34" customFormat="1" ht="15.75" customHeight="1" x14ac:dyDescent="0.2">
      <c r="A23" s="8" t="s">
        <v>46</v>
      </c>
      <c r="B23" s="19">
        <f>'aliens by district'!H23</f>
        <v>350</v>
      </c>
      <c r="C23" s="19">
        <f>'aliens by district'!H60</f>
        <v>346</v>
      </c>
      <c r="D23" s="19">
        <f>'aliens by district'!H97</f>
        <v>310</v>
      </c>
      <c r="E23" s="19">
        <f>'aliens by district'!H133</f>
        <v>385</v>
      </c>
      <c r="F23" s="32">
        <f t="shared" si="0"/>
        <v>347.75</v>
      </c>
      <c r="G23" s="20">
        <f>F23/F28</f>
        <v>9.3704107891084982E-3</v>
      </c>
    </row>
    <row r="24" spans="1:8" ht="15.75" customHeight="1" x14ac:dyDescent="0.2">
      <c r="A24" s="8" t="s">
        <v>47</v>
      </c>
      <c r="B24" s="19">
        <f>'aliens by district'!H24</f>
        <v>443</v>
      </c>
      <c r="C24" s="19">
        <f>'aliens by district'!H61</f>
        <v>445</v>
      </c>
      <c r="D24" s="19">
        <f>'aliens by district'!H98</f>
        <v>488</v>
      </c>
      <c r="E24" s="19">
        <f>'aliens by district'!H134</f>
        <v>496</v>
      </c>
      <c r="F24" s="32">
        <f t="shared" si="0"/>
        <v>468</v>
      </c>
      <c r="G24" s="20">
        <f>F24/F28</f>
        <v>1.2610646295622651E-2</v>
      </c>
    </row>
    <row r="25" spans="1:8" ht="15.75" customHeight="1" x14ac:dyDescent="0.2">
      <c r="A25" s="8" t="s">
        <v>48</v>
      </c>
      <c r="B25" s="19">
        <f>'aliens by district'!H25</f>
        <v>20826</v>
      </c>
      <c r="C25" s="19">
        <f>'aliens by district'!H62</f>
        <v>20349</v>
      </c>
      <c r="D25" s="19">
        <f>'aliens by district'!H99</f>
        <v>20245</v>
      </c>
      <c r="E25" s="19">
        <f>'aliens by district'!H135</f>
        <v>20009</v>
      </c>
      <c r="F25" s="32">
        <f t="shared" si="0"/>
        <v>20357.25</v>
      </c>
      <c r="G25" s="20">
        <f>F25/F28</f>
        <v>0.54854290449052179</v>
      </c>
    </row>
    <row r="26" spans="1:8" ht="15.75" customHeight="1" x14ac:dyDescent="0.2">
      <c r="A26" s="8" t="s">
        <v>49</v>
      </c>
      <c r="B26" s="19">
        <f>'aliens by district'!H26</f>
        <v>65</v>
      </c>
      <c r="C26" s="19">
        <f>'aliens by district'!H63</f>
        <v>65</v>
      </c>
      <c r="D26" s="19">
        <f>'aliens by district'!H100</f>
        <v>66</v>
      </c>
      <c r="E26" s="19">
        <f>'aliens by district'!H136</f>
        <v>75</v>
      </c>
      <c r="F26" s="32">
        <f t="shared" si="0"/>
        <v>67.75</v>
      </c>
      <c r="G26" s="20">
        <f>F26/F28</f>
        <v>1.8255796720693046E-3</v>
      </c>
    </row>
    <row r="27" spans="1:8" ht="15.75" customHeight="1" thickBot="1" x14ac:dyDescent="0.25">
      <c r="A27" s="8" t="s">
        <v>69</v>
      </c>
      <c r="B27" s="19">
        <f>'aliens by district'!H27</f>
        <v>2</v>
      </c>
      <c r="C27" s="19">
        <f>'aliens by district'!H64</f>
        <v>2</v>
      </c>
      <c r="D27" s="19">
        <f>'aliens by district'!H101</f>
        <v>2</v>
      </c>
      <c r="E27" s="19">
        <f>'aliens by district'!H137</f>
        <v>2</v>
      </c>
      <c r="F27" s="82">
        <f t="shared" si="0"/>
        <v>2</v>
      </c>
      <c r="G27" s="20">
        <f>F27/F28</f>
        <v>5.3891650835994232E-5</v>
      </c>
    </row>
    <row r="28" spans="1:8" ht="16.5" customHeight="1" thickBot="1" x14ac:dyDescent="0.25">
      <c r="A28" s="7" t="s">
        <v>0</v>
      </c>
      <c r="B28" s="35">
        <f>SUM(B5:B27)</f>
        <v>36826</v>
      </c>
      <c r="C28" s="35">
        <f>SUM(C5:C27)</f>
        <v>37035</v>
      </c>
      <c r="D28" s="35">
        <f>SUM(D5:D27)</f>
        <v>37256</v>
      </c>
      <c r="E28" s="22">
        <f>SUM(E5:E27)</f>
        <v>37329</v>
      </c>
      <c r="F28" s="83">
        <f t="shared" si="0"/>
        <v>37111.5</v>
      </c>
      <c r="G28" s="23">
        <f>SUM(G5:G27)</f>
        <v>1</v>
      </c>
      <c r="H28" s="3"/>
    </row>
    <row r="29" spans="1:8" ht="16.5" customHeight="1" x14ac:dyDescent="0.2">
      <c r="A29" s="113"/>
      <c r="B29" s="113"/>
      <c r="C29" s="113"/>
      <c r="D29" s="113"/>
      <c r="E29" s="113"/>
      <c r="F29" s="113"/>
      <c r="G29" s="113"/>
      <c r="H29" s="3"/>
    </row>
    <row r="30" spans="1:8" ht="16.5" customHeight="1" x14ac:dyDescent="0.2">
      <c r="A30" s="113"/>
      <c r="B30" s="113"/>
      <c r="C30" s="113"/>
      <c r="D30" s="113"/>
      <c r="E30" s="113"/>
      <c r="F30" s="113"/>
      <c r="G30" s="113"/>
      <c r="H30" s="113"/>
    </row>
    <row r="31" spans="1:8" ht="16.5" customHeight="1" x14ac:dyDescent="0.2">
      <c r="A31" s="26" t="s">
        <v>55</v>
      </c>
      <c r="B31" s="24"/>
      <c r="C31" s="24"/>
      <c r="D31" s="24"/>
      <c r="E31" s="24"/>
      <c r="F31" s="24"/>
      <c r="G31" s="25"/>
      <c r="H31" s="3"/>
    </row>
    <row r="32" spans="1:8" ht="13.5" customHeight="1" x14ac:dyDescent="0.2">
      <c r="A32" s="115"/>
      <c r="B32" s="115"/>
      <c r="C32" s="115"/>
      <c r="D32" s="115"/>
      <c r="E32" s="115"/>
      <c r="F32" s="115"/>
      <c r="G32" s="115"/>
      <c r="H32" s="4"/>
    </row>
    <row r="33" spans="1:8" ht="12.75" customHeight="1" x14ac:dyDescent="0.2">
      <c r="A33" s="108" t="s">
        <v>88</v>
      </c>
      <c r="B33" s="108"/>
      <c r="C33" s="108"/>
      <c r="D33" s="108"/>
      <c r="E33" s="108"/>
      <c r="F33" s="108"/>
      <c r="G33" s="108"/>
      <c r="H33" s="2"/>
    </row>
    <row r="34" spans="1:8" ht="12.75" customHeight="1" x14ac:dyDescent="0.2">
      <c r="A34" s="108"/>
      <c r="B34" s="108"/>
      <c r="C34" s="108"/>
      <c r="D34" s="108"/>
      <c r="E34" s="108"/>
      <c r="F34" s="108"/>
      <c r="G34" s="108"/>
    </row>
    <row r="35" spans="1:8" x14ac:dyDescent="0.2">
      <c r="D35" s="105"/>
      <c r="E35" s="105"/>
      <c r="F35" s="105"/>
    </row>
    <row r="36" spans="1:8" x14ac:dyDescent="0.2">
      <c r="A36" s="28" t="s">
        <v>7</v>
      </c>
      <c r="E36" s="105"/>
      <c r="F36" s="105"/>
      <c r="G36" s="105"/>
    </row>
    <row r="37" spans="1:8" x14ac:dyDescent="0.2">
      <c r="A37" s="28"/>
      <c r="E37" s="109"/>
      <c r="F37" s="109"/>
      <c r="G37" s="109"/>
    </row>
    <row r="38" spans="1:8" x14ac:dyDescent="0.2">
      <c r="A38" s="30" t="s">
        <v>72</v>
      </c>
      <c r="E38" s="29" t="s">
        <v>8</v>
      </c>
      <c r="F38" s="29"/>
      <c r="G38" s="29"/>
    </row>
    <row r="39" spans="1:8" x14ac:dyDescent="0.2">
      <c r="A39" s="31">
        <f>total!A39</f>
        <v>42424</v>
      </c>
      <c r="E39" s="11" t="s">
        <v>6</v>
      </c>
      <c r="F39" s="11"/>
      <c r="G39" s="11"/>
    </row>
  </sheetData>
  <mergeCells count="9">
    <mergeCell ref="E36:G36"/>
    <mergeCell ref="E37:G37"/>
    <mergeCell ref="A1:G1"/>
    <mergeCell ref="A2:G2"/>
    <mergeCell ref="A32:G32"/>
    <mergeCell ref="A33:G34"/>
    <mergeCell ref="D35:F35"/>
    <mergeCell ref="A29:G29"/>
    <mergeCell ref="A30:H30"/>
  </mergeCells>
  <phoneticPr fontId="0" type="noConversion"/>
  <pageMargins left="0" right="0" top="0" bottom="0" header="0.51181102362204722" footer="0.51181102362204722"/>
  <pageSetup paperSize="9"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total by district</vt:lpstr>
      <vt:lpstr>total</vt:lpstr>
      <vt:lpstr>europeans by district</vt:lpstr>
      <vt:lpstr>europeans</vt:lpstr>
      <vt:lpstr>aliens by district</vt:lpstr>
      <vt:lpstr>aliens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Dimitris Michail</cp:lastModifiedBy>
  <cp:lastPrinted>2016-03-09T10:49:27Z</cp:lastPrinted>
  <dcterms:created xsi:type="dcterms:W3CDTF">2000-01-11T11:31:22Z</dcterms:created>
  <dcterms:modified xsi:type="dcterms:W3CDTF">2018-12-13T10:00:48Z</dcterms:modified>
</cp:coreProperties>
</file>